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UPN_SSZT_HKR\Stavby\Opravné práce a externí údržba\3) Specifikace\VD 2024-2026\Kontrolní rozpočty\"/>
    </mc:Choice>
  </mc:AlternateContent>
  <bookViews>
    <workbookView xWindow="0" yWindow="0" windowWidth="0" windowHeight="0"/>
  </bookViews>
  <sheets>
    <sheet name="Rekapitulace zakázky" sheetId="1" r:id="rId1"/>
    <sheet name="Pu_VD_X - XII 2024 - Opra..." sheetId="2" r:id="rId2"/>
    <sheet name="Pu_VD_I - XII 2025 - Opra..." sheetId="3" r:id="rId3"/>
    <sheet name="Pu_VD_I - XII 2026 - Opra..." sheetId="4" r:id="rId4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'Pu_VD_X - XII 2024 - Opra...'!$C$93:$K$179</definedName>
    <definedName name="_xlnm.Print_Area" localSheetId="1">'Pu_VD_X - XII 2024 - Opra...'!$C$4:$J$41,'Pu_VD_X - XII 2024 - Opra...'!$C$79:$K$179</definedName>
    <definedName name="_xlnm.Print_Titles" localSheetId="1">'Pu_VD_X - XII 2024 - Opra...'!$93:$93</definedName>
    <definedName name="_xlnm._FilterDatabase" localSheetId="2" hidden="1">'Pu_VD_I - XII 2025 - Opra...'!$C$96:$K$295</definedName>
    <definedName name="_xlnm.Print_Area" localSheetId="2">'Pu_VD_I - XII 2025 - Opra...'!$C$4:$J$41,'Pu_VD_I - XII 2025 - Opra...'!$C$82:$K$295</definedName>
    <definedName name="_xlnm.Print_Titles" localSheetId="2">'Pu_VD_I - XII 2025 - Opra...'!$96:$96</definedName>
    <definedName name="_xlnm._FilterDatabase" localSheetId="3" hidden="1">'Pu_VD_I - XII 2026 - Opra...'!$C$95:$K$276</definedName>
    <definedName name="_xlnm.Print_Area" localSheetId="3">'Pu_VD_I - XII 2026 - Opra...'!$C$4:$J$41,'Pu_VD_I - XII 2026 - Opra...'!$C$81:$K$276</definedName>
    <definedName name="_xlnm.Print_Titles" localSheetId="3">'Pu_VD_I - XII 2026 - Opra...'!$95:$95</definedName>
  </definedNames>
  <calcPr/>
</workbook>
</file>

<file path=xl/calcChain.xml><?xml version="1.0" encoding="utf-8"?>
<calcChain xmlns="http://schemas.openxmlformats.org/spreadsheetml/2006/main">
  <c i="4" l="1" r="J39"/>
  <c r="J38"/>
  <c i="1" r="AY58"/>
  <c i="4" r="J37"/>
  <c i="1" r="AX58"/>
  <c i="4" r="BI274"/>
  <c r="BH274"/>
  <c r="BG274"/>
  <c r="BF274"/>
  <c r="T274"/>
  <c r="T273"/>
  <c r="R274"/>
  <c r="R273"/>
  <c r="P274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T240"/>
  <c r="R241"/>
  <c r="R240"/>
  <c r="P241"/>
  <c r="P240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5"/>
  <c r="BH215"/>
  <c r="BG215"/>
  <c r="BF215"/>
  <c r="T215"/>
  <c r="R215"/>
  <c r="P215"/>
  <c r="BI207"/>
  <c r="BH207"/>
  <c r="BG207"/>
  <c r="BF207"/>
  <c r="T207"/>
  <c r="R207"/>
  <c r="P207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84"/>
  <c r="BH184"/>
  <c r="BG184"/>
  <c r="BF184"/>
  <c r="T184"/>
  <c r="R184"/>
  <c r="P184"/>
  <c r="BI179"/>
  <c r="BH179"/>
  <c r="BG179"/>
  <c r="BF179"/>
  <c r="T179"/>
  <c r="R179"/>
  <c r="P179"/>
  <c r="BI166"/>
  <c r="BH166"/>
  <c r="BG166"/>
  <c r="BF166"/>
  <c r="T166"/>
  <c r="R166"/>
  <c r="P166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5"/>
  <c r="BH105"/>
  <c r="BG105"/>
  <c r="BF105"/>
  <c r="T105"/>
  <c r="R105"/>
  <c r="P105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93"/>
  <c r="J19"/>
  <c r="J14"/>
  <c r="J56"/>
  <c r="E7"/>
  <c r="E84"/>
  <c i="3" r="J39"/>
  <c r="J38"/>
  <c i="1" r="AY57"/>
  <c i="3" r="J37"/>
  <c i="1" r="AX57"/>
  <c i="3" r="BI293"/>
  <c r="BH293"/>
  <c r="BG293"/>
  <c r="BF293"/>
  <c r="T293"/>
  <c r="T292"/>
  <c r="R293"/>
  <c r="R292"/>
  <c r="P293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5"/>
  <c r="BH255"/>
  <c r="BG255"/>
  <c r="BF255"/>
  <c r="T255"/>
  <c r="R255"/>
  <c r="P255"/>
  <c r="BI251"/>
  <c r="BH251"/>
  <c r="BG251"/>
  <c r="BF251"/>
  <c r="T251"/>
  <c r="R251"/>
  <c r="P251"/>
  <c r="BI248"/>
  <c r="BH248"/>
  <c r="BG248"/>
  <c r="BF248"/>
  <c r="T248"/>
  <c r="R248"/>
  <c r="P248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T230"/>
  <c r="R231"/>
  <c r="R230"/>
  <c r="P231"/>
  <c r="P230"/>
  <c r="BI227"/>
  <c r="BH227"/>
  <c r="BG227"/>
  <c r="BF227"/>
  <c r="T227"/>
  <c r="R227"/>
  <c r="P227"/>
  <c r="BI222"/>
  <c r="BH222"/>
  <c r="BG222"/>
  <c r="BF222"/>
  <c r="T222"/>
  <c r="R222"/>
  <c r="P222"/>
  <c r="BI214"/>
  <c r="BH214"/>
  <c r="BG214"/>
  <c r="BF214"/>
  <c r="T214"/>
  <c r="R214"/>
  <c r="P214"/>
  <c r="BI209"/>
  <c r="BH209"/>
  <c r="BG209"/>
  <c r="BF209"/>
  <c r="T209"/>
  <c r="R209"/>
  <c r="P209"/>
  <c r="BI206"/>
  <c r="BH206"/>
  <c r="BG206"/>
  <c r="BF206"/>
  <c r="T206"/>
  <c r="R206"/>
  <c r="P206"/>
  <c r="BI199"/>
  <c r="BH199"/>
  <c r="BG199"/>
  <c r="BF199"/>
  <c r="T199"/>
  <c r="R199"/>
  <c r="P199"/>
  <c r="BI194"/>
  <c r="BH194"/>
  <c r="BG194"/>
  <c r="BF194"/>
  <c r="T194"/>
  <c r="R194"/>
  <c r="P194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T118"/>
  <c r="R119"/>
  <c r="R118"/>
  <c r="P119"/>
  <c r="P118"/>
  <c r="BI112"/>
  <c r="BH112"/>
  <c r="BG112"/>
  <c r="BF112"/>
  <c r="T112"/>
  <c r="R112"/>
  <c r="P112"/>
  <c r="BI106"/>
  <c r="BH106"/>
  <c r="BG106"/>
  <c r="BF106"/>
  <c r="T106"/>
  <c r="R106"/>
  <c r="P106"/>
  <c r="BI100"/>
  <c r="BH100"/>
  <c r="BG100"/>
  <c r="BF100"/>
  <c r="T100"/>
  <c r="R100"/>
  <c r="P100"/>
  <c r="J94"/>
  <c r="J93"/>
  <c r="F93"/>
  <c r="F91"/>
  <c r="E89"/>
  <c r="J59"/>
  <c r="J58"/>
  <c r="F58"/>
  <c r="F56"/>
  <c r="E54"/>
  <c r="J20"/>
  <c r="E20"/>
  <c r="F59"/>
  <c r="J19"/>
  <c r="J14"/>
  <c r="J91"/>
  <c r="E7"/>
  <c r="E50"/>
  <c i="2" r="J39"/>
  <c r="J38"/>
  <c i="1" r="AY56"/>
  <c i="2" r="J37"/>
  <c i="1" r="AX56"/>
  <c i="2" r="BI177"/>
  <c r="BH177"/>
  <c r="BG177"/>
  <c r="BF177"/>
  <c r="T177"/>
  <c r="T176"/>
  <c r="R177"/>
  <c r="R176"/>
  <c r="P177"/>
  <c r="P176"/>
  <c r="BI173"/>
  <c r="BH173"/>
  <c r="BG173"/>
  <c r="BF173"/>
  <c r="T173"/>
  <c r="T172"/>
  <c r="R173"/>
  <c r="R172"/>
  <c r="P173"/>
  <c r="P172"/>
  <c r="BI169"/>
  <c r="BH169"/>
  <c r="BG169"/>
  <c r="BF169"/>
  <c r="T169"/>
  <c r="T168"/>
  <c r="R169"/>
  <c r="R168"/>
  <c r="P169"/>
  <c r="P168"/>
  <c r="BI165"/>
  <c r="BH165"/>
  <c r="BG165"/>
  <c r="BF165"/>
  <c r="T165"/>
  <c r="R165"/>
  <c r="P165"/>
  <c r="BI162"/>
  <c r="BH162"/>
  <c r="BG162"/>
  <c r="BF162"/>
  <c r="T162"/>
  <c r="R162"/>
  <c r="P162"/>
  <c r="BI156"/>
  <c r="BH156"/>
  <c r="BG156"/>
  <c r="BF156"/>
  <c r="T156"/>
  <c r="R156"/>
  <c r="P156"/>
  <c r="BI153"/>
  <c r="BH153"/>
  <c r="BG153"/>
  <c r="BF153"/>
  <c r="T153"/>
  <c r="R153"/>
  <c r="P153"/>
  <c r="BI146"/>
  <c r="BH146"/>
  <c r="BG146"/>
  <c r="BF146"/>
  <c r="T146"/>
  <c r="R146"/>
  <c r="P146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T96"/>
  <c r="R97"/>
  <c r="R96"/>
  <c r="P97"/>
  <c r="P96"/>
  <c r="J91"/>
  <c r="J90"/>
  <c r="F90"/>
  <c r="F88"/>
  <c r="E86"/>
  <c r="J59"/>
  <c r="J58"/>
  <c r="F58"/>
  <c r="F56"/>
  <c r="E54"/>
  <c r="J20"/>
  <c r="E20"/>
  <c r="F91"/>
  <c r="J19"/>
  <c r="J14"/>
  <c r="J88"/>
  <c r="E7"/>
  <c r="E82"/>
  <c i="1" r="L50"/>
  <c r="AM50"/>
  <c r="AM49"/>
  <c r="L49"/>
  <c r="AM47"/>
  <c r="L47"/>
  <c r="L45"/>
  <c r="L44"/>
  <c i="2" r="J153"/>
  <c r="J107"/>
  <c r="J131"/>
  <c r="BK177"/>
  <c r="J116"/>
  <c i="3" r="J280"/>
  <c r="J251"/>
  <c r="BK286"/>
  <c r="BK283"/>
  <c r="J209"/>
  <c r="J138"/>
  <c i="4" r="BK184"/>
  <c r="J251"/>
  <c r="J152"/>
  <c r="BK138"/>
  <c i="3" r="J135"/>
  <c r="BK206"/>
  <c i="4" r="BK116"/>
  <c r="J194"/>
  <c r="BK270"/>
  <c r="J197"/>
  <c r="BK166"/>
  <c i="2" r="J162"/>
  <c r="J113"/>
  <c r="BK162"/>
  <c r="J101"/>
  <c r="BK153"/>
  <c r="J104"/>
  <c i="3" r="J283"/>
  <c r="BK209"/>
  <c r="J248"/>
  <c r="J274"/>
  <c r="BK174"/>
  <c r="BK126"/>
  <c r="J144"/>
  <c r="J132"/>
  <c r="J206"/>
  <c r="BK100"/>
  <c r="BK147"/>
  <c r="J227"/>
  <c i="4" r="BK251"/>
  <c r="BK197"/>
  <c r="BK234"/>
  <c r="BK228"/>
  <c r="J111"/>
  <c r="BK241"/>
  <c r="BK99"/>
  <c r="BK126"/>
  <c i="2" r="BK146"/>
  <c r="J173"/>
  <c r="BK122"/>
  <c r="BK173"/>
  <c r="J126"/>
  <c r="BK101"/>
  <c i="3" r="BK271"/>
  <c r="BK238"/>
  <c r="BK268"/>
  <c r="BK227"/>
  <c r="J238"/>
  <c r="J150"/>
  <c r="J171"/>
  <c r="BK123"/>
  <c r="J123"/>
  <c r="BK194"/>
  <c i="4" r="BK129"/>
  <c r="J142"/>
  <c r="BK200"/>
  <c r="BK105"/>
  <c r="J231"/>
  <c r="BK132"/>
  <c r="BK123"/>
  <c i="3" r="J258"/>
  <c r="J255"/>
  <c r="BK162"/>
  <c r="J100"/>
  <c r="BK129"/>
  <c r="J162"/>
  <c r="BK168"/>
  <c r="J119"/>
  <c i="4" r="BK267"/>
  <c r="BK248"/>
  <c r="J274"/>
  <c r="J248"/>
  <c r="BK147"/>
  <c r="J245"/>
  <c r="BK135"/>
  <c i="2" r="J135"/>
  <c i="1" r="AS55"/>
  <c i="2" r="BK165"/>
  <c r="J110"/>
  <c i="3" r="J268"/>
  <c r="J293"/>
  <c r="BK255"/>
  <c r="BK265"/>
  <c r="J168"/>
  <c r="BK112"/>
  <c i="4" r="J261"/>
  <c r="J162"/>
  <c r="J129"/>
  <c i="2" r="F39"/>
  <c i="3" r="BK274"/>
  <c r="BK277"/>
  <c r="BK241"/>
  <c r="J157"/>
  <c r="BK106"/>
  <c r="J147"/>
  <c r="BK144"/>
  <c r="J174"/>
  <c i="4" r="BK221"/>
  <c r="BK261"/>
  <c r="J258"/>
  <c i="2" r="BK169"/>
  <c r="J122"/>
  <c r="J165"/>
  <c r="BK116"/>
  <c r="J156"/>
  <c r="BK113"/>
  <c i="3" r="J286"/>
  <c r="BK248"/>
  <c r="J262"/>
  <c r="J271"/>
  <c r="BK231"/>
  <c i="4" r="BK258"/>
  <c r="J234"/>
  <c r="J132"/>
  <c r="BK162"/>
  <c r="BK207"/>
  <c r="J120"/>
  <c r="J207"/>
  <c r="BK142"/>
  <c r="J105"/>
  <c i="2" r="J177"/>
  <c r="BK119"/>
  <c r="BK135"/>
  <c r="BK104"/>
  <c r="J146"/>
  <c r="BK107"/>
  <c i="3" r="BK289"/>
  <c r="J222"/>
  <c r="J289"/>
  <c r="J231"/>
  <c r="BK262"/>
  <c r="J178"/>
  <c r="BK119"/>
  <c r="BK138"/>
  <c r="BK135"/>
  <c r="J129"/>
  <c r="BK171"/>
  <c r="BK153"/>
  <c r="BK132"/>
  <c i="4" r="J270"/>
  <c r="BK255"/>
  <c r="BK245"/>
  <c r="BK194"/>
  <c r="BK215"/>
  <c r="J224"/>
  <c r="J166"/>
  <c r="J267"/>
  <c r="J200"/>
  <c r="J138"/>
  <c r="BK152"/>
  <c r="J123"/>
  <c i="2" r="J169"/>
  <c r="BK97"/>
  <c i="3" r="BK258"/>
  <c r="BK280"/>
  <c r="BK222"/>
  <c r="BK214"/>
  <c r="J153"/>
  <c r="BK199"/>
  <c r="J126"/>
  <c r="BK165"/>
  <c r="BK141"/>
  <c r="J165"/>
  <c i="4" r="BK264"/>
  <c r="BK224"/>
  <c r="J228"/>
  <c r="J241"/>
  <c r="J135"/>
  <c r="J179"/>
  <c i="2" r="BK126"/>
  <c r="BK110"/>
  <c r="BK156"/>
  <c r="J97"/>
  <c r="J119"/>
  <c i="3" r="BK293"/>
  <c r="J265"/>
  <c r="J277"/>
  <c r="J241"/>
  <c r="J235"/>
  <c r="J141"/>
  <c r="BK157"/>
  <c r="J112"/>
  <c r="J214"/>
  <c r="BK178"/>
  <c i="4" r="BK274"/>
  <c r="BK179"/>
  <c r="J255"/>
  <c r="J184"/>
  <c r="BK120"/>
  <c r="J99"/>
  <c i="2" r="BK131"/>
  <c r="J36"/>
  <c i="3" r="BK235"/>
  <c r="BK251"/>
  <c r="J199"/>
  <c r="J194"/>
  <c r="BK150"/>
  <c r="J106"/>
  <c i="4" r="BK231"/>
  <c r="BK111"/>
  <c r="J147"/>
  <c r="J215"/>
  <c r="J157"/>
  <c r="J264"/>
  <c r="J221"/>
  <c r="BK157"/>
  <c r="J126"/>
  <c r="J116"/>
  <c i="2" l="1" r="BK100"/>
  <c r="P125"/>
  <c r="T161"/>
  <c i="3" r="P177"/>
  <c r="P234"/>
  <c r="P247"/>
  <c r="P254"/>
  <c r="P122"/>
  <c r="T156"/>
  <c r="R261"/>
  <c i="4" r="T98"/>
  <c i="2" r="P100"/>
  <c r="R161"/>
  <c i="3" r="T177"/>
  <c r="BK247"/>
  <c r="J247"/>
  <c r="J72"/>
  <c r="BK254"/>
  <c r="J254"/>
  <c r="J73"/>
  <c i="4" r="BK98"/>
  <c r="J98"/>
  <c r="J65"/>
  <c r="BK141"/>
  <c r="J141"/>
  <c r="J67"/>
  <c i="2" r="BK134"/>
  <c r="J134"/>
  <c r="J68"/>
  <c i="3" r="T99"/>
  <c i="4" r="T119"/>
  <c r="T220"/>
  <c i="2" r="R134"/>
  <c i="3" r="R99"/>
  <c r="T122"/>
  <c r="BK261"/>
  <c r="J261"/>
  <c r="J74"/>
  <c i="4" r="P165"/>
  <c i="2" r="T134"/>
  <c i="3" r="R122"/>
  <c i="4" r="BK254"/>
  <c r="J254"/>
  <c r="J73"/>
  <c i="2" r="BK125"/>
  <c r="J125"/>
  <c r="J67"/>
  <c i="3" r="BK99"/>
  <c r="J99"/>
  <c r="J65"/>
  <c r="BK156"/>
  <c r="J156"/>
  <c r="J68"/>
  <c r="R234"/>
  <c i="4" r="BK119"/>
  <c r="J119"/>
  <c r="J66"/>
  <c r="P141"/>
  <c r="BK220"/>
  <c r="J220"/>
  <c r="J69"/>
  <c r="T227"/>
  <c r="T254"/>
  <c i="2" r="T125"/>
  <c i="3" r="BK177"/>
  <c r="J177"/>
  <c r="J69"/>
  <c r="P261"/>
  <c i="4" r="P119"/>
  <c r="R141"/>
  <c r="R220"/>
  <c r="P254"/>
  <c i="2" r="R125"/>
  <c i="3" r="BK122"/>
  <c r="J122"/>
  <c r="J67"/>
  <c r="R156"/>
  <c r="T261"/>
  <c i="4" r="R119"/>
  <c r="T141"/>
  <c r="P220"/>
  <c r="R254"/>
  <c i="2" r="P134"/>
  <c i="3" r="P99"/>
  <c r="R177"/>
  <c r="T234"/>
  <c r="T247"/>
  <c r="T254"/>
  <c i="4" r="R98"/>
  <c r="R165"/>
  <c r="P227"/>
  <c r="T244"/>
  <c i="2" r="T100"/>
  <c r="T95"/>
  <c r="T94"/>
  <c r="BK161"/>
  <c r="J161"/>
  <c r="J69"/>
  <c i="3" r="P156"/>
  <c r="BK234"/>
  <c r="J234"/>
  <c r="J71"/>
  <c r="R247"/>
  <c r="R254"/>
  <c i="4" r="BK165"/>
  <c r="J165"/>
  <c r="J68"/>
  <c r="BK227"/>
  <c r="J227"/>
  <c r="J70"/>
  <c r="BK244"/>
  <c r="J244"/>
  <c r="J72"/>
  <c r="R244"/>
  <c i="2" r="R100"/>
  <c r="R95"/>
  <c r="R94"/>
  <c r="P161"/>
  <c i="4" r="P98"/>
  <c r="P97"/>
  <c r="P96"/>
  <c i="1" r="AU58"/>
  <c i="4" r="T165"/>
  <c r="R227"/>
  <c r="P244"/>
  <c i="2" r="BK176"/>
  <c r="J176"/>
  <c r="J72"/>
  <c i="3" r="BK230"/>
  <c r="J230"/>
  <c r="J70"/>
  <c i="4" r="BK240"/>
  <c r="J240"/>
  <c r="J71"/>
  <c r="BK273"/>
  <c r="J273"/>
  <c r="J74"/>
  <c i="2" r="BK96"/>
  <c r="J96"/>
  <c r="J65"/>
  <c r="BK168"/>
  <c r="J168"/>
  <c r="J70"/>
  <c r="BK172"/>
  <c r="J172"/>
  <c r="J71"/>
  <c i="3" r="BK292"/>
  <c r="J292"/>
  <c r="J75"/>
  <c r="BK118"/>
  <c r="J118"/>
  <c r="J66"/>
  <c i="4" r="F59"/>
  <c r="BE120"/>
  <c r="BE111"/>
  <c r="BE135"/>
  <c r="BE179"/>
  <c r="BE116"/>
  <c r="BE129"/>
  <c r="BE147"/>
  <c r="BE184"/>
  <c r="BE224"/>
  <c r="BE234"/>
  <c r="BE245"/>
  <c r="BE255"/>
  <c r="E50"/>
  <c r="J90"/>
  <c r="BE123"/>
  <c r="BE132"/>
  <c r="BE142"/>
  <c r="BE152"/>
  <c r="BE162"/>
  <c r="BE197"/>
  <c r="BE215"/>
  <c r="BE228"/>
  <c r="BE231"/>
  <c r="BE241"/>
  <c r="BE248"/>
  <c r="BE258"/>
  <c r="BE264"/>
  <c r="BE157"/>
  <c r="BE166"/>
  <c r="BE194"/>
  <c r="BE207"/>
  <c r="BE221"/>
  <c r="BE251"/>
  <c r="BE267"/>
  <c r="BE270"/>
  <c r="BE274"/>
  <c r="BE99"/>
  <c r="BE105"/>
  <c r="BE126"/>
  <c r="BE138"/>
  <c r="BE200"/>
  <c r="BE261"/>
  <c i="3" r="J56"/>
  <c r="E85"/>
  <c r="F94"/>
  <c r="BE123"/>
  <c r="BE157"/>
  <c r="BE206"/>
  <c i="2" r="J100"/>
  <c r="J66"/>
  <c i="3" r="BE171"/>
  <c r="BE162"/>
  <c r="BE165"/>
  <c r="BE222"/>
  <c r="BE100"/>
  <c r="BE112"/>
  <c r="BE153"/>
  <c r="BE178"/>
  <c r="BE106"/>
  <c r="BE119"/>
  <c r="BE126"/>
  <c r="BE147"/>
  <c r="BE150"/>
  <c r="BE129"/>
  <c r="BE132"/>
  <c r="BE135"/>
  <c r="BE138"/>
  <c r="BE141"/>
  <c r="BE144"/>
  <c r="BE168"/>
  <c r="BE174"/>
  <c r="BE231"/>
  <c r="BE199"/>
  <c r="BE227"/>
  <c r="BE235"/>
  <c r="BE238"/>
  <c r="BE248"/>
  <c r="BE258"/>
  <c r="BE268"/>
  <c r="BE271"/>
  <c r="BE274"/>
  <c r="BE280"/>
  <c r="BE286"/>
  <c r="BE209"/>
  <c r="BE214"/>
  <c r="BE251"/>
  <c r="BE262"/>
  <c r="BE265"/>
  <c r="BE277"/>
  <c r="BE283"/>
  <c r="BE289"/>
  <c r="BE293"/>
  <c r="BE194"/>
  <c r="BE241"/>
  <c r="BE255"/>
  <c i="2" r="E50"/>
  <c r="BE101"/>
  <c r="BE104"/>
  <c r="BE110"/>
  <c r="BE122"/>
  <c r="BE162"/>
  <c r="BE169"/>
  <c r="BE177"/>
  <c r="F59"/>
  <c r="J56"/>
  <c r="BE153"/>
  <c r="BE165"/>
  <c r="BE173"/>
  <c r="BE97"/>
  <c r="BE107"/>
  <c r="BE113"/>
  <c r="BE116"/>
  <c r="BE119"/>
  <c r="BE126"/>
  <c r="BE131"/>
  <c r="BE135"/>
  <c r="BE146"/>
  <c r="BE156"/>
  <c i="1" r="AW56"/>
  <c r="BD56"/>
  <c i="2" r="F37"/>
  <c i="1" r="BB56"/>
  <c i="4" r="F37"/>
  <c i="1" r="BB58"/>
  <c i="4" r="F39"/>
  <c i="1" r="BD58"/>
  <c r="AS54"/>
  <c i="4" r="F36"/>
  <c i="1" r="BA58"/>
  <c i="2" r="F36"/>
  <c i="1" r="BA56"/>
  <c i="4" r="F38"/>
  <c i="1" r="BC58"/>
  <c i="3" r="F39"/>
  <c i="1" r="BD57"/>
  <c i="2" r="F38"/>
  <c i="1" r="BC56"/>
  <c i="4" r="J36"/>
  <c i="1" r="AW58"/>
  <c i="3" r="J36"/>
  <c i="1" r="AW57"/>
  <c i="3" r="F36"/>
  <c i="1" r="BA57"/>
  <c i="3" r="F37"/>
  <c i="1" r="BB57"/>
  <c i="3" r="F38"/>
  <c i="1" r="BC57"/>
  <c i="3" l="1" r="P98"/>
  <c r="P97"/>
  <c i="1" r="AU57"/>
  <c i="4" r="R97"/>
  <c r="R96"/>
  <c i="3" r="T98"/>
  <c r="T97"/>
  <c i="4" r="T97"/>
  <c r="T96"/>
  <c i="2" r="P95"/>
  <c r="P94"/>
  <c i="1" r="AU56"/>
  <c i="3" r="R98"/>
  <c r="R97"/>
  <c i="2" r="BK95"/>
  <c r="J95"/>
  <c r="J64"/>
  <c i="3" r="BK98"/>
  <c r="J98"/>
  <c r="J64"/>
  <c i="4" r="BK97"/>
  <c r="J97"/>
  <c r="J64"/>
  <c i="3" r="BK97"/>
  <c r="J97"/>
  <c r="J35"/>
  <c i="1" r="AV57"/>
  <c r="AT57"/>
  <c i="2" r="F35"/>
  <c i="1" r="AZ56"/>
  <c r="BB55"/>
  <c r="AX55"/>
  <c i="2" r="J35"/>
  <c i="1" r="AV56"/>
  <c r="AT56"/>
  <c r="BA55"/>
  <c r="AW55"/>
  <c r="BD55"/>
  <c r="BD54"/>
  <c r="W33"/>
  <c i="3" r="J32"/>
  <c i="1" r="AG57"/>
  <c i="4" r="F35"/>
  <c i="1" r="AZ58"/>
  <c i="3" r="F35"/>
  <c i="1" r="AZ57"/>
  <c i="4" r="J35"/>
  <c i="1" r="AV58"/>
  <c r="AT58"/>
  <c r="BC55"/>
  <c r="BC54"/>
  <c r="AY54"/>
  <c i="2" l="1" r="BK94"/>
  <c r="J94"/>
  <c i="4" r="BK96"/>
  <c r="J96"/>
  <c r="J63"/>
  <c i="1" r="AN57"/>
  <c i="3" r="J63"/>
  <c r="J41"/>
  <c i="1" r="AU55"/>
  <c r="AU54"/>
  <c i="2" r="J32"/>
  <c i="1" r="AG56"/>
  <c r="AY55"/>
  <c r="W32"/>
  <c r="AZ55"/>
  <c r="AV55"/>
  <c r="AT55"/>
  <c r="BA54"/>
  <c r="AW54"/>
  <c r="AK30"/>
  <c r="BB54"/>
  <c r="AX54"/>
  <c i="2" l="1" r="J41"/>
  <c r="J63"/>
  <c i="1" r="AN56"/>
  <c i="4" r="J32"/>
  <c i="1" r="AG58"/>
  <c r="W30"/>
  <c r="W31"/>
  <c r="AZ54"/>
  <c r="W29"/>
  <c i="4" l="1" r="J41"/>
  <c i="1" r="AG55"/>
  <c r="AN58"/>
  <c r="AN55"/>
  <c r="AV54"/>
  <c r="AK29"/>
  <c l="1"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<sst xmlns="http://schemas.openxmlformats.org/spreadsheetml/2006/main">
  <si>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</si>
  <si>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</si>
  <si>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</si>
  <si>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</si>
  <si>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</si>
  <si>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{32ab6b17-7de4-46db-8dea-eba66e2e948b}</t>
  </si>
  <si>
    <t xml:space="preserve">&gt;&gt;  skryté sloupce  &lt;&lt;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</si>
  <si>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</si>
  <si>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</si>
  <si>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</si>
  <si>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</si>
  <si>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</si>
  <si>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</si>
  <si>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</si>
  <si>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</si>
  <si>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RD04_2024-2026_KR_PU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</si>
  <si>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</si>
  <si>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</si>
  <si>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a oprava výměnných dílů zabezpečovacího zařízení v obvodu SSZT PCE 2024 - 2026</t>
  </si>
  <si>
    <t>KSO:</t>
  </si>
  <si>
    <t>824</t>
  </si>
  <si>
    <t>CC-CZ:</t>
  </si>
  <si>
    <t>21219</t>
  </si>
  <si>
    <t>Místo:</t>
  </si>
  <si>
    <t>Obvod SSZT Pardubice</t>
  </si>
  <si>
    <t>Datum:</t>
  </si>
  <si>
    <t>6. 5. 2024</t>
  </si>
  <si>
    <t>CZ-CPV:</t>
  </si>
  <si>
    <t>50220000-3</t>
  </si>
  <si>
    <t>CZ-CPA:</t>
  </si>
  <si>
    <t>33.14</t>
  </si>
  <si>
    <t>Zadavatel:</t>
  </si>
  <si>
    <t>IČ:</t>
  </si>
  <si>
    <t>0,1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</si>
  <si>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</si>
  <si>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</si>
  <si>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</si>
  <si>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</si>
  <si>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</si>
  <si>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</si>
  <si>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</si>
  <si>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</si>
  <si>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 xml:space="preserve">Soupis prací je sestaven s využitím Cenové soustavy ÚOŽI a ÚRS. Položky, které pochází z cenové soustavy ÚOŽI, jsou ve sloupci 'Cenová soustava' označeny popisem 'ÚOŽI' a  položky, které pochází z cenové soustavy ÚRS, jsou ve sloupci 'Cenová soustava' označeny popisem'CS ÚRS'a úrovní příslušného kalendářního pololetí. škeré další informace vymezující popis a podmínky použití těchto položek z Cenových soustav, které nejsou uvedeny přímo v soupisu prací, jsou neomezeně dálkově k dispozici na https://www.sfdi.cz/pravidla-metodiky-a-ceniky/cenove-databaze/ a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</si>
  <si>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</si>
  <si>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</si>
  <si>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</si>
  <si>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</si>
  <si>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</si>
  <si>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</si>
  <si>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</si>
  <si>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</si>
  <si>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</si>
  <si>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</si>
  <si>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</si>
  <si>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</si>
  <si>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</si>
  <si>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</si>
  <si>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</si>
  <si>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</si>
  <si>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</si>
  <si>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</si>
  <si>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</si>
  <si>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</si>
  <si>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</si>
  <si>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</si>
  <si>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</si>
  <si>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</si>
  <si>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</si>
  <si>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</si>
  <si>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</si>
  <si>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</si>
  <si>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</si>
  <si>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</si>
  <si>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</si>
  <si>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</si>
  <si>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</si>
  <si>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</si>
  <si>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</si>
  <si>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</si>
  <si>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</si>
  <si>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</si>
  <si>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VD 2024/26</t>
  </si>
  <si>
    <t>ING</t>
  </si>
  <si>
    <t>1</t>
  </si>
  <si>
    <t>{47972b60-1ece-43fd-8624-6353deefdf03}</t>
  </si>
  <si>
    <t>2</t>
  </si>
  <si>
    <t>/</t>
  </si>
  <si>
    <t>Pu_VD_X - XII 2024</t>
  </si>
  <si>
    <t>Opravy výměnných dílů</t>
  </si>
  <si>
    <t>Soupis</t>
  </si>
  <si>
    <t>{4c622f6c-648e-418f-8882-52baa868c022}</t>
  </si>
  <si>
    <t>Pu_VD_I - XII 2025</t>
  </si>
  <si>
    <t>{af7497f9-5450-4bd4-b702-052a8bbd66c4}</t>
  </si>
  <si>
    <t>Pu_VD_I - XII 2026</t>
  </si>
  <si>
    <t>{6397b884-34ac-40a6-a1bc-2495f23a8807}</t>
  </si>
  <si>
    <t>KRYCÍ LIST SOUPISU PRACÍ</t>
  </si>
  <si>
    <t>Objekt:</t>
  </si>
  <si>
    <t>VD 2024/26 - Údržba a oprava výměnných dílů zabezpečovacího zařízení v obvodu SSZT PCE 2024 - 2026</t>
  </si>
  <si>
    <t>Soupis:</t>
  </si>
  <si>
    <t>Pu_VD_X - XII 2024 - Opravy výměnných dílů</t>
  </si>
  <si>
    <t>REKAPITULACE ČLENĚNÍ SOUPISU PRACÍ</t>
  </si>
  <si>
    <t>Kód dílu - Popis</t>
  </si>
  <si>
    <t>Cena celkem [CZK]</t>
  </si>
  <si>
    <t>-1</t>
  </si>
  <si>
    <t>VD - Oprava výmněnných dílů</t>
  </si>
  <si>
    <t xml:space="preserve">    VRR - Velkorozměrová relé</t>
  </si>
  <si>
    <t xml:space="preserve">    RB - Reléové bloky</t>
  </si>
  <si>
    <t xml:space="preserve">    KaČS - Kodéry a časové soubory</t>
  </si>
  <si>
    <t xml:space="preserve">    MRR - Malorozměrová relé</t>
  </si>
  <si>
    <t xml:space="preserve">    VÚD - VÚD</t>
  </si>
  <si>
    <t xml:space="preserve">    VZ - Vlakový zabezpečovač</t>
  </si>
  <si>
    <t xml:space="preserve">    SVD - Specifické výmněnné díly</t>
  </si>
  <si>
    <t xml:space="preserve">    VÚD a VKO - Dvouletá prohlídka PZS typu VÚD a PZS s VKO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</si>
  <si>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</si>
  <si>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</si>
  <si>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</si>
  <si>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</si>
  <si>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</si>
  <si>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</si>
  <si>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</si>
  <si>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</si>
  <si>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</si>
  <si>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</si>
  <si>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</si>
  <si>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</si>
  <si>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</si>
  <si>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VD</t>
  </si>
  <si>
    <t>Oprava výmněnných dílů</t>
  </si>
  <si>
    <t>4</t>
  </si>
  <si>
    <t>ROZPOCET</t>
  </si>
  <si>
    <t>VRR</t>
  </si>
  <si>
    <t>Velkorozměrová relé</t>
  </si>
  <si>
    <t>K</t>
  </si>
  <si>
    <t>7593333050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</si>
  <si>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</si>
  <si>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kus</t>
  </si>
  <si>
    <t>Sborník UOŽI 01 2024</t>
  </si>
  <si>
    <t>512</t>
  </si>
  <si>
    <t>1068440277</t>
  </si>
  <si>
    <t>VV</t>
  </si>
  <si>
    <t>Pardubice</t>
  </si>
  <si>
    <t>16"KŠ1-1000</t>
  </si>
  <si>
    <t>RB</t>
  </si>
  <si>
    <t>Reléové bloky</t>
  </si>
  <si>
    <t>7593333551</t>
  </si>
  <si>
    <t>Oprava reléové sady C - oprava se provádí podle přidružených předpisů k předpisu SŽDC (ČD) T115, pokud není popsána, pak podle technických podmínek výrobku</t>
  </si>
  <si>
    <t>1240708630</t>
  </si>
  <si>
    <t>1"C</t>
  </si>
  <si>
    <t>3</t>
  </si>
  <si>
    <t>7593333553</t>
  </si>
  <si>
    <t>Oprava reléové sady D - oprava se provádí podle přidružených předpisů k předpisu SŽDC (ČD) T115, pokud není popsána, pak podle technických podmínek výrobku</t>
  </si>
  <si>
    <t>-1749147167</t>
  </si>
  <si>
    <t>3"D</t>
  </si>
  <si>
    <t>7593333555</t>
  </si>
  <si>
    <t>Oprava reléové sady H - oprava se provádí podle přidružených předpisů k předpisu SŽDC (ČD) T115, pokud není popsána, pak podle technických podmínek výrobku</t>
  </si>
  <si>
    <t>1061726550</t>
  </si>
  <si>
    <t>1"H</t>
  </si>
  <si>
    <t>5</t>
  </si>
  <si>
    <t>7593333565</t>
  </si>
  <si>
    <t>Oprava reléové sady Q - oprava se provádí podle přidružených předpisů k předpisu SŽDC (ČD) T115, pokud není popsána, pak podle technických podmínek výrobku</t>
  </si>
  <si>
    <t>1175816088</t>
  </si>
  <si>
    <t>1"Q</t>
  </si>
  <si>
    <t>6</t>
  </si>
  <si>
    <t>7593333567</t>
  </si>
  <si>
    <t>Oprava reléové sady R - oprava se provádí podle přidružených předpisů k předpisu SŽDC (ČD) T115, pokud není popsána, pak podle technických podmínek výrobku</t>
  </si>
  <si>
    <t>-2016431694</t>
  </si>
  <si>
    <t>1"R</t>
  </si>
  <si>
    <t>7</t>
  </si>
  <si>
    <t>7593333568</t>
  </si>
  <si>
    <t>Oprava reléové sady S - oprava se provádí podle přidružených předpisů k předpisu SŽDC (ČD) T115, pokud není popsána, pak podle technických podmínek výrobku</t>
  </si>
  <si>
    <t>206717738</t>
  </si>
  <si>
    <t>2"S</t>
  </si>
  <si>
    <t>8</t>
  </si>
  <si>
    <t>7593333569</t>
  </si>
  <si>
    <t>Oprava reléové sady V, VT - oprava se provádí podle přidružených předpisů k předpisu SŽDC (ČD) T115, pokud není popsána, pak podle technických podmínek výrobku</t>
  </si>
  <si>
    <t>-377375177</t>
  </si>
  <si>
    <t>1"V</t>
  </si>
  <si>
    <t>9</t>
  </si>
  <si>
    <t>7593333575</t>
  </si>
  <si>
    <t>Oprava reléové sady W - oprava se provádí podle přidružených předpisů k předpisu SŽDC (ČD) T115, pokud není popsána, pak podle technických podmínek výrobku</t>
  </si>
  <si>
    <t>338537646</t>
  </si>
  <si>
    <t>1"W</t>
  </si>
  <si>
    <t>KaČS</t>
  </si>
  <si>
    <t>Kodéry a časové soubory</t>
  </si>
  <si>
    <t>10</t>
  </si>
  <si>
    <t>7593333190</t>
  </si>
  <si>
    <t>Oprava časového souboru TM-10, TU-60, RTS-61, TK-11 - oprava se provádí podle přidružených předpisů k předpisu SŽDC (ČD) T115, pokud není popsána, pak podle technických podmínek výrobku</t>
  </si>
  <si>
    <t>1157019863</t>
  </si>
  <si>
    <t>1"TM-10 220/220 6´</t>
  </si>
  <si>
    <t>4"TM-10 220/24SS 30´</t>
  </si>
  <si>
    <t>Součet</t>
  </si>
  <si>
    <t>11</t>
  </si>
  <si>
    <t>7593333240</t>
  </si>
  <si>
    <t>Oprava relé TAZ-1, TAZ-1A, TAZ-2 - oprava se provádí podle přidružených předpisů k předpisu SŽDC (ČD) T115, pokud není popsána, pak podle technických podmínek výrobku</t>
  </si>
  <si>
    <t>1748737223</t>
  </si>
  <si>
    <t>2"TAZ-2</t>
  </si>
  <si>
    <t>MRR</t>
  </si>
  <si>
    <t>Malorozměrová relé</t>
  </si>
  <si>
    <t>7593333120</t>
  </si>
  <si>
    <t>Oprava relé malorozměrového NMŠ(M)1 - oprava se provádí podle přidružených předpisů k předpisu SŽDC (ČD) T115, pokud není popsána, pak podle technických podmínek výrobku</t>
  </si>
  <si>
    <t>752190479</t>
  </si>
  <si>
    <t>11"NMŠ1-0,25/0,7</t>
  </si>
  <si>
    <t>106"NMŠ1-2000</t>
  </si>
  <si>
    <t>55"NMŠ1-2000 B</t>
  </si>
  <si>
    <t>1"NMŠ1-3,4 B</t>
  </si>
  <si>
    <t>5"NMŠM1-10 B</t>
  </si>
  <si>
    <t>20"NMŠM1-1500</t>
  </si>
  <si>
    <t>27"NMŠM1-1500 B</t>
  </si>
  <si>
    <t>1"NMŠM1-750</t>
  </si>
  <si>
    <t>13</t>
  </si>
  <si>
    <t>7593333125</t>
  </si>
  <si>
    <t>Oprava relé malorozměrového NMŠ(M)2, OMŠ-74 RUS, OMŠ2-63 RUS, OMŠ2-60, AŠ2, ANŠ2, AŠ5, OMŠM-1 RUS - oprava se provádí podle přidružených předpisů k předpisu SŽDC (ČD) T115, pokud není popsána, pak podle technických podmínek výrobku</t>
  </si>
  <si>
    <t>-1674285538</t>
  </si>
  <si>
    <t>27"NMŠ2-4000</t>
  </si>
  <si>
    <t>12"NMŠ2-4000 B</t>
  </si>
  <si>
    <t>12"NMŠ2-60</t>
  </si>
  <si>
    <t>1"NMŠ2-63</t>
  </si>
  <si>
    <t>14</t>
  </si>
  <si>
    <t>7593333130</t>
  </si>
  <si>
    <t>Oprava relé malorozměrového SMŠ2 - oprava se provádí podle přidružených předpisů k předpisu SŽDC (ČD) T115, pokud není popsána, pak podle technických podmínek výrobku</t>
  </si>
  <si>
    <t>-1946449838</t>
  </si>
  <si>
    <t>1"SMŠ2-280/280 B</t>
  </si>
  <si>
    <t>15</t>
  </si>
  <si>
    <t>7593333135</t>
  </si>
  <si>
    <t>Oprava relé malorozměrového NMŠ2G, NMVŠ2, ANVŠ2 - oprava se provádí podle přidružených předpisů k předpisu SŽDC (ČD) T115, pokud není popsána, pak podle technických podmínek výrobku</t>
  </si>
  <si>
    <t>-931328755</t>
  </si>
  <si>
    <t>2"NMŠ2G-3,4 B</t>
  </si>
  <si>
    <t>1"NMVŠ2-1000/1000 C</t>
  </si>
  <si>
    <t>VÚD</t>
  </si>
  <si>
    <t>16</t>
  </si>
  <si>
    <t>7593333398</t>
  </si>
  <si>
    <t>Oprava reléové jednotky VÚD BL1 - BL2 - oprava se provádí podle přidružených předpisů k předpisu SŽDC (ČD) T115; pokud není popsána, pak podle technických podmínek výrobku</t>
  </si>
  <si>
    <t>-2088275725</t>
  </si>
  <si>
    <t>1"BL1 - BL2 W</t>
  </si>
  <si>
    <t>17</t>
  </si>
  <si>
    <t>7593333450</t>
  </si>
  <si>
    <t>Oprava reléové jednotky VÚD ND - oprava se provádí podle přidružených předpisů k předpisu SŽDC (ČD) T115; pokud není popsána, pak podle technických podmínek výrobku</t>
  </si>
  <si>
    <t>273873989</t>
  </si>
  <si>
    <t>1"ND W</t>
  </si>
  <si>
    <t>Vlakový zabezpečovač</t>
  </si>
  <si>
    <t>18</t>
  </si>
  <si>
    <t>7593333300</t>
  </si>
  <si>
    <t>Oprava kodéru adaptér vjezdový, translační, normální - oprava se provádí podle přidružených předpisů k předpisu SŽDC (ČD) T115, pokud není popsána, pak podle technických podmínek výrobku</t>
  </si>
  <si>
    <t>1124910884</t>
  </si>
  <si>
    <t>1"adaptér translační</t>
  </si>
  <si>
    <t>SVD</t>
  </si>
  <si>
    <t>Specifické výmněnné díly</t>
  </si>
  <si>
    <t>19</t>
  </si>
  <si>
    <t>7593333060</t>
  </si>
  <si>
    <t>Oprava relé kombinovaného SKŠ1, SKPŠ - oprava se provádí podle přidružených předpisů k předpisu SŽDC (ČD) T115, pokud není popsána, pak podle technických podmínek výrobku</t>
  </si>
  <si>
    <t>-2029502826</t>
  </si>
  <si>
    <t>11"SKPŠ - 100</t>
  </si>
  <si>
    <t>VÚD a VKO</t>
  </si>
  <si>
    <t>Dvouletá prohlídka PZS typu VÚD a PZS s VKO</t>
  </si>
  <si>
    <t>20</t>
  </si>
  <si>
    <t>7598095531</t>
  </si>
  <si>
    <t>Dvouletá komplexní prohlídka PZS typu VÚD včetně výměny a opravy dílů - dle T126, včetně prohlídky VKO</t>
  </si>
  <si>
    <t>1586879190</t>
  </si>
  <si>
    <t>Hradec Králové</t>
  </si>
  <si>
    <t>1"PZS</t>
  </si>
  <si>
    <t>Pu_VD_I - XII 2025 - Opravy výměnných dílů</t>
  </si>
  <si>
    <t>VD - Oprava výměnných dílů</t>
  </si>
  <si>
    <t xml:space="preserve">    RJ - Relé jiná</t>
  </si>
  <si>
    <t xml:space="preserve">    SKO - ASE</t>
  </si>
  <si>
    <t xml:space="preserve">    SVD - Specifické výměnné díly</t>
  </si>
  <si>
    <t xml:space="preserve">    KAZ - Kazety</t>
  </si>
  <si>
    <t xml:space="preserve">    VDN - Relé v impulzním režimu po ukončení životnosti</t>
  </si>
  <si>
    <t>Oprava výměnných dílů</t>
  </si>
  <si>
    <t>7"KŠ1-80</t>
  </si>
  <si>
    <t>9"KŠ1-600</t>
  </si>
  <si>
    <t>75"KŠ1-1000</t>
  </si>
  <si>
    <t>7593333320</t>
  </si>
  <si>
    <t>Oprava relé indukčního DSŠ - oprava se provádí podle přidružených předpisů k předpisu SŽDC (ČD) T115, pokud není popsána, pak podle technických podmínek výrobku</t>
  </si>
  <si>
    <t>-1772770072</t>
  </si>
  <si>
    <t>13"DSŠ-12</t>
  </si>
  <si>
    <t>31"DSŠ-12P</t>
  </si>
  <si>
    <t>71"DSŠ-12S</t>
  </si>
  <si>
    <t>7593333323</t>
  </si>
  <si>
    <t>Oprava relé indukčního DSŠ včetně výměny krytu - oprava se provádí podle přidružených předpisů k předpisu SŽDC (ČD) T115, pokud není popsána, pak podle technických podmínek výrobku</t>
  </si>
  <si>
    <t>-694975902</t>
  </si>
  <si>
    <t>12"DSŠ-12</t>
  </si>
  <si>
    <t>12"DSŠ-12P</t>
  </si>
  <si>
    <t>45"DSŠ-12S</t>
  </si>
  <si>
    <t>RJ</t>
  </si>
  <si>
    <t>Relé jiná</t>
  </si>
  <si>
    <t>7593333521</t>
  </si>
  <si>
    <t>Oprava reléové jednotky VÚD 1K1K až 2K2K - oprava se provádí podle přidružených předpisů k předpisu SŽDC (ČD) T115; pokud není popsána, pak podle technických podmínek výrobku</t>
  </si>
  <si>
    <t>1905211293</t>
  </si>
  <si>
    <t>1"1K1K až 2K2K</t>
  </si>
  <si>
    <t>7593333547</t>
  </si>
  <si>
    <t>Oprava reléové sady A - oprava se provádí podle přidružených předpisů k předpisu SŽDC (ČD) T115, pokud není popsána, pak podle technických podmínek výrobku</t>
  </si>
  <si>
    <t>1812320039</t>
  </si>
  <si>
    <t>1"A</t>
  </si>
  <si>
    <t>7593333549</t>
  </si>
  <si>
    <t>Oprava reléové sady B - oprava se provádí podle přidružených předpisů k předpisu SŽDC (ČD) T115, pokud není popsána, pak podle technických podmínek výrobku</t>
  </si>
  <si>
    <t>-1984098058</t>
  </si>
  <si>
    <t xml:space="preserve">5"B </t>
  </si>
  <si>
    <t>1550429731</t>
  </si>
  <si>
    <t>5"C</t>
  </si>
  <si>
    <t>-466709271</t>
  </si>
  <si>
    <t>23"D</t>
  </si>
  <si>
    <t>22"H</t>
  </si>
  <si>
    <t>7593333557</t>
  </si>
  <si>
    <t>Oprava reléové sady K - oprava se provádí podle přidružených předpisů k předpisu SŽDC (ČD) T115, pokud není popsána, pak podle technických podmínek výrobku</t>
  </si>
  <si>
    <t>941483228</t>
  </si>
  <si>
    <t>7"K</t>
  </si>
  <si>
    <t>7593333561</t>
  </si>
  <si>
    <t>Oprava reléové sady M - oprava se provádí podle přidružených předpisů k předpisu SŽDC (ČD) T115, pokud není popsána, pak podle technických podmínek výrobku</t>
  </si>
  <si>
    <t>1065922192</t>
  </si>
  <si>
    <t>9"M</t>
  </si>
  <si>
    <t>-1697073711</t>
  </si>
  <si>
    <t>25"Q</t>
  </si>
  <si>
    <t>17"S</t>
  </si>
  <si>
    <t>27"V</t>
  </si>
  <si>
    <t>1251209407</t>
  </si>
  <si>
    <t>6"W</t>
  </si>
  <si>
    <t>-1265151060</t>
  </si>
  <si>
    <t>1"TM-10 220/24SS 30´</t>
  </si>
  <si>
    <t>1"TU-60 220/24SS</t>
  </si>
  <si>
    <t>7593333235</t>
  </si>
  <si>
    <t>Oprava relé KA2 - oprava se provádí podle přidružených předpisů k předpisu SŽDC (ČD) T115, pokud není popsána, pak podle technických podmínek výrobku</t>
  </si>
  <si>
    <t>-1809637126</t>
  </si>
  <si>
    <t>1"KA2</t>
  </si>
  <si>
    <t>62"TAZ-2</t>
  </si>
  <si>
    <t>7593333295</t>
  </si>
  <si>
    <t>Oprava kodéru MK1, MK2, MK3, UMK-1 - oprava se provádí podle přidružených předpisů k předpisu SŽDC (ČD) T115, pokud není popsána, pak podle technických podmínek výrobku</t>
  </si>
  <si>
    <t>-1055253042</t>
  </si>
  <si>
    <t>4"MK-3</t>
  </si>
  <si>
    <t>7593333290</t>
  </si>
  <si>
    <t>Oprava kodéru KPT, KPTŠ, MT1-150 - oprava se provádí podle přidružených předpisů k předpisu SŽDC (ČD) T115, pokud není popsána, pak podle technických podmínek výrobku</t>
  </si>
  <si>
    <t>-313522710</t>
  </si>
  <si>
    <t>1"MT1-150</t>
  </si>
  <si>
    <t>7593333254</t>
  </si>
  <si>
    <t>Oprava relé NVŠ1-800 - oprava se provádí podle přidružených předpisů k předpisu SŽDC (ČD) T115, pokud není popsána, pak podle technických podmínek výrobku</t>
  </si>
  <si>
    <t>287540808</t>
  </si>
  <si>
    <t>17"NVŠ1-800 RUS</t>
  </si>
  <si>
    <t>22</t>
  </si>
  <si>
    <t>21"NMŠ1-0,25/0,7</t>
  </si>
  <si>
    <t>10"NMŠ1-0,25/0,7 B</t>
  </si>
  <si>
    <t>4"NMŠ1-10/3500 B</t>
  </si>
  <si>
    <t>897"NMŠ1-2000</t>
  </si>
  <si>
    <t>128"NMŠ1-2000 B</t>
  </si>
  <si>
    <t>2"NMŠ1-2000 C25</t>
  </si>
  <si>
    <t>9"NMŠ1-3,4</t>
  </si>
  <si>
    <t>3"NMŠ1-7000</t>
  </si>
  <si>
    <t>3"NMŠM1-10</t>
  </si>
  <si>
    <t>1"NMŠM1-750 B</t>
  </si>
  <si>
    <t>257"NMŠM1-1500</t>
  </si>
  <si>
    <t>54"NMŠM1-1500 B</t>
  </si>
  <si>
    <t>23</t>
  </si>
  <si>
    <t>7593333122</t>
  </si>
  <si>
    <t>Oprava relé malorozměrového NMŠ(M)1 včetně výměny kontaktového svazku - oprava se provádí podle přidružených předpisů k předpisu SŽDC (ČD) T115, pokud není popsána, pak podle technických podmínek výrobku</t>
  </si>
  <si>
    <t>1267102497</t>
  </si>
  <si>
    <t>25"NMŠ1-2000</t>
  </si>
  <si>
    <t>25"NMŠM1-1500</t>
  </si>
  <si>
    <t>24</t>
  </si>
  <si>
    <t>19"NMŠ2-4000</t>
  </si>
  <si>
    <t>42"NMŠ2-4000 B</t>
  </si>
  <si>
    <t>8"NMŠM2-3500 B</t>
  </si>
  <si>
    <t>25</t>
  </si>
  <si>
    <t>7593333127</t>
  </si>
  <si>
    <t>Oprava relé malorozměrového NMŠ(M)2, OMŠ-74 RUS, OMŠ2-63 RUS, OMŠ2-60, včetně výměny kontaktového svazku - oprava se provádí podle přidružených předpisů k předpisu SŽDC (ČD) T115, pokud není popsána, pak podle technických podmínek výrobku</t>
  </si>
  <si>
    <t>-1017261609</t>
  </si>
  <si>
    <t>7"NMŠ2-4000</t>
  </si>
  <si>
    <t>26</t>
  </si>
  <si>
    <t>7593333126</t>
  </si>
  <si>
    <t>Oprava relé malorozměrového NMŠ(M)2, OMŠ-74 RUS, OMŠ2-63 RUS, OMŠ2-60, včetně výměny táhla - oprava se provádí podle přidružených předpisů k předpisu SŽDC (ČD) T115, pokud není popsána, pak podle technických podmínek výrobku</t>
  </si>
  <si>
    <t>-1470891789</t>
  </si>
  <si>
    <t>7"OMŠ2-63</t>
  </si>
  <si>
    <t>1"OMŠ-74</t>
  </si>
  <si>
    <t>27</t>
  </si>
  <si>
    <t>7593333145</t>
  </si>
  <si>
    <t>Oprava relé malorozměrového NMPŠ - oprava se provádí podle přidružených předpisů k předpisu SŽDC (ČD) T115, pokud není popsána, pak podle technických podmínek výrobku</t>
  </si>
  <si>
    <t>-1977855964</t>
  </si>
  <si>
    <t>17"NMPŠ1-2000 B</t>
  </si>
  <si>
    <t>40"NMPŠ1-2000 C</t>
  </si>
  <si>
    <t>42"NMPŠ4-1000/200</t>
  </si>
  <si>
    <t>5"NMPŠ4-1000/200 B</t>
  </si>
  <si>
    <t>11"NMPŠ4-1000/200 C</t>
  </si>
  <si>
    <t>28</t>
  </si>
  <si>
    <t>7593333155</t>
  </si>
  <si>
    <t>Oprava relé malorozměrového TN, TT - oprava se provádí podle přidružených předpisů k předpisu SŽDC (ČD) T115, pokud není popsána, pak podle technických podmínek výrobku</t>
  </si>
  <si>
    <t>1990461759</t>
  </si>
  <si>
    <t>9"TN1-1600</t>
  </si>
  <si>
    <t>3"TT1-600</t>
  </si>
  <si>
    <t>29</t>
  </si>
  <si>
    <t>7593333150</t>
  </si>
  <si>
    <t>Oprava relé malorozměrového NMŠT - oprava se provádí podle přidružených předpisů k předpisu SŽDC (ČD) T115, pokud není popsána, pak podle technických podmínek výrobku</t>
  </si>
  <si>
    <t>976885488</t>
  </si>
  <si>
    <t>6"NMŠT 1800 RUS</t>
  </si>
  <si>
    <t>30</t>
  </si>
  <si>
    <t>4"BL1 - BL2 W</t>
  </si>
  <si>
    <t>SKO</t>
  </si>
  <si>
    <t>ASE</t>
  </si>
  <si>
    <t>31</t>
  </si>
  <si>
    <t>7593333330</t>
  </si>
  <si>
    <t>Oprava souboru KO FID2, FID3 - oprava se provádí podle přidružených předpisů k předpisu SŽDC (ČD) T115; pokud není popsána, pak podle technických podmínek výrobku</t>
  </si>
  <si>
    <t>-983256269</t>
  </si>
  <si>
    <t>3"FID 3</t>
  </si>
  <si>
    <t>32</t>
  </si>
  <si>
    <t>7593333335</t>
  </si>
  <si>
    <t>Oprava souboru KO KAV 2, KAV 3 - oprava se provádí podle přidružených předpisů k předpisu SŽDC (ČD) T115; pokud není popsána, pak podle technických podmínek výrobku</t>
  </si>
  <si>
    <t>2069236256</t>
  </si>
  <si>
    <t>5"KAV 3</t>
  </si>
  <si>
    <t>33</t>
  </si>
  <si>
    <t>7593333620</t>
  </si>
  <si>
    <t>Oprava anulačního souboru ASE 2, 3, 4 - oprava se provádí podle přidruženého předpisu č. 4 k předpisu SŽDC (ČD) T115; pokud není popsána, pak podle technických podmínek výrobku</t>
  </si>
  <si>
    <t>1980670218</t>
  </si>
  <si>
    <t>5"ASE 2 T</t>
  </si>
  <si>
    <t>5"ASE 3 T</t>
  </si>
  <si>
    <t>5"ASE 4</t>
  </si>
  <si>
    <t>Specifické výměnné díly</t>
  </si>
  <si>
    <t>34</t>
  </si>
  <si>
    <t>336839392</t>
  </si>
  <si>
    <t>21"SKPŠ 100</t>
  </si>
  <si>
    <t>35</t>
  </si>
  <si>
    <t>7593333600</t>
  </si>
  <si>
    <t>Oprava bloku APŠ-24 RUS, APŠ-220 RUS - provádění cyklických oprav, zejména jejich revize, měření, úpravy, opravy poškozených částí v souladu se souborem předpisů ČD/SŽDC T 115, technickými normami atechnickými podmínkami výrobce, v platném znění</t>
  </si>
  <si>
    <t>-1514773748</t>
  </si>
  <si>
    <t>7"APŠ 24 RUS</t>
  </si>
  <si>
    <t>KAZ</t>
  </si>
  <si>
    <t>Kazety</t>
  </si>
  <si>
    <t>36</t>
  </si>
  <si>
    <t>7593333255</t>
  </si>
  <si>
    <t>Oprava relé kazeta univerzální - oprava se provádí podle přidružených předpisů k předpisu SŽDC (ČD) T115, pokud není popsána, pak podle technických podmínek výrobku</t>
  </si>
  <si>
    <t>-2056617088</t>
  </si>
  <si>
    <t>1"kazeta univerzálni K-2002</t>
  </si>
  <si>
    <t>37</t>
  </si>
  <si>
    <t>7593333245</t>
  </si>
  <si>
    <t>Oprava relé kazety K, KVR, U - oprava se provádí podle přidružených předpisů k předpisu SŽDC (ČD) T115, pokud není popsána, pak podle technických podmínek výrobku</t>
  </si>
  <si>
    <t>1476369507</t>
  </si>
  <si>
    <t>3"kazeta KVR</t>
  </si>
  <si>
    <t>VDN</t>
  </si>
  <si>
    <t>Relé v impulzním režimu po ukončení životnosti</t>
  </si>
  <si>
    <t>38</t>
  </si>
  <si>
    <t>M</t>
  </si>
  <si>
    <t>7593330070</t>
  </si>
  <si>
    <t>Výměnné díly Relé NMŠM 1-750 (HM0404221990410)</t>
  </si>
  <si>
    <t>128</t>
  </si>
  <si>
    <t>471959030</t>
  </si>
  <si>
    <t>20"ks relé</t>
  </si>
  <si>
    <t>39</t>
  </si>
  <si>
    <t>7593330100</t>
  </si>
  <si>
    <t>Výměnné díly Relé NMŠ 1-3,4 (HM0404221990413)</t>
  </si>
  <si>
    <t>-1553135064</t>
  </si>
  <si>
    <t>10"ks relé</t>
  </si>
  <si>
    <t>40</t>
  </si>
  <si>
    <t>7593330150</t>
  </si>
  <si>
    <t>Výměnné díly Relé NMŠM 1-10 (HM0404221990418)</t>
  </si>
  <si>
    <t>-1175646559</t>
  </si>
  <si>
    <t>41</t>
  </si>
  <si>
    <t>7593330190</t>
  </si>
  <si>
    <t>Výměnné díly Relé NMŠM 2-3500 (HM0404221990422)</t>
  </si>
  <si>
    <t>-750141245</t>
  </si>
  <si>
    <t>42</t>
  </si>
  <si>
    <t>7593330290</t>
  </si>
  <si>
    <t>Výměnné díly Relé NMVŠ 2-1000/1000 (HM0404221990432)</t>
  </si>
  <si>
    <t>1148727715</t>
  </si>
  <si>
    <t>43</t>
  </si>
  <si>
    <t>7593330300</t>
  </si>
  <si>
    <t>Výměnné díly Relé NMŠ 2-60 (HM0404221990433)</t>
  </si>
  <si>
    <t>-452330685</t>
  </si>
  <si>
    <t>30"ks relé</t>
  </si>
  <si>
    <t>44</t>
  </si>
  <si>
    <t>7593330310</t>
  </si>
  <si>
    <t>Výměnné díly Relé NMPŠ 4-1000/200 (HM0404221990434)</t>
  </si>
  <si>
    <t>-756592075</t>
  </si>
  <si>
    <t>45</t>
  </si>
  <si>
    <t>7593330350</t>
  </si>
  <si>
    <t>Výměnné díly Relé NMPŠ 1-2000 (HM0404221990438)</t>
  </si>
  <si>
    <t>-778109636</t>
  </si>
  <si>
    <t>46</t>
  </si>
  <si>
    <t>7593330050</t>
  </si>
  <si>
    <t>Výměnné díly Relé NMŠ 1-7000 (HM0404221990408)</t>
  </si>
  <si>
    <t>1446061794</t>
  </si>
  <si>
    <t>47</t>
  </si>
  <si>
    <t>7593330140</t>
  </si>
  <si>
    <t>Výměnné díly Relé NMŠM 2-1,7 (HM0404221990417)</t>
  </si>
  <si>
    <t>-1850351351</t>
  </si>
  <si>
    <t>48</t>
  </si>
  <si>
    <t>4"PZS</t>
  </si>
  <si>
    <t>Pu_VD_I - XII 2026 - Opravy výměnných dílů</t>
  </si>
  <si>
    <t xml:space="preserve">    VZ - Vlakový zabezpečovat</t>
  </si>
  <si>
    <t>76"KŠ1-1000</t>
  </si>
  <si>
    <t>10"KŠ1-600</t>
  </si>
  <si>
    <t>1"KŠ1-80</t>
  </si>
  <si>
    <t>1939681066</t>
  </si>
  <si>
    <t>2"DSŠ-12</t>
  </si>
  <si>
    <t>7"DSŠ-12 P</t>
  </si>
  <si>
    <t>76"DSŠ-12 S</t>
  </si>
  <si>
    <t>6"DSŠ-12 P</t>
  </si>
  <si>
    <t>54"DSŠ-12 S</t>
  </si>
  <si>
    <t>7593333160</t>
  </si>
  <si>
    <t>Oprava relé velkozástrčkového NPŠ1-150, NPŠ4-1000/200 - oprava se provádí podle přidružených předpisů k předpisu SŽDC (ČD) T115, pokud není popsána, pak podle technických podmínek výrobku</t>
  </si>
  <si>
    <t>-904243991</t>
  </si>
  <si>
    <t>5"NPŠ-150</t>
  </si>
  <si>
    <t>1474750783</t>
  </si>
  <si>
    <t>2"B</t>
  </si>
  <si>
    <t>1057981239</t>
  </si>
  <si>
    <t>3"C</t>
  </si>
  <si>
    <t>4"H</t>
  </si>
  <si>
    <t>1817423720</t>
  </si>
  <si>
    <t>3"M</t>
  </si>
  <si>
    <t>3"Q</t>
  </si>
  <si>
    <t>-117215907</t>
  </si>
  <si>
    <t>5"S</t>
  </si>
  <si>
    <t>33"V</t>
  </si>
  <si>
    <t>10"TM-10 220/24 SS 30 ´</t>
  </si>
  <si>
    <t>2"TU-60 220/24 SS</t>
  </si>
  <si>
    <t>2"TAZ-1</t>
  </si>
  <si>
    <t>18"TAZ-2</t>
  </si>
  <si>
    <t>1355219013</t>
  </si>
  <si>
    <t>1"MK-1</t>
  </si>
  <si>
    <t>3"MK-3</t>
  </si>
  <si>
    <t>7593333230</t>
  </si>
  <si>
    <t>Oprava relé KA1, RK 71 462, RK 71 931A(B) - oprava se provádí podle přidružených předpisů k předpisu SŽDC (ČD) T115, pokud není popsána, pak podle technických podmínek výrobku</t>
  </si>
  <si>
    <t>171602762</t>
  </si>
  <si>
    <t>1"KA-1</t>
  </si>
  <si>
    <t>2"KA-2</t>
  </si>
  <si>
    <t>-1730771748</t>
  </si>
  <si>
    <t>1"NMŠ1-0,25/0,7</t>
  </si>
  <si>
    <t>20"NMŠ1-0,25/0,7 B</t>
  </si>
  <si>
    <t>7"NMŠ1-10/3500</t>
  </si>
  <si>
    <t>3"NMŠ1-10/3500 B</t>
  </si>
  <si>
    <t>1516"NMŠ1-2000</t>
  </si>
  <si>
    <t>145"NMŠ1-2000 B</t>
  </si>
  <si>
    <t>15"NMŠ1-3,4</t>
  </si>
  <si>
    <t>9"NMŠM1-750</t>
  </si>
  <si>
    <t>254"NMŠM1-1500</t>
  </si>
  <si>
    <t>42"NMŠM1-1500 B</t>
  </si>
  <si>
    <t>29"NMŠ1-2000</t>
  </si>
  <si>
    <t>29"NMŠM1-1500</t>
  </si>
  <si>
    <t>43"NMŠ2-4000</t>
  </si>
  <si>
    <t>35"NMŠ2-4000 B</t>
  </si>
  <si>
    <t>163"NMŠ2-60</t>
  </si>
  <si>
    <t>2"NMŠ2-60 B</t>
  </si>
  <si>
    <t>6"NMŠ2-63</t>
  </si>
  <si>
    <t>1"NMŠM2-0,42</t>
  </si>
  <si>
    <t>6"NMŠM2-3500 B</t>
  </si>
  <si>
    <t>-929850738</t>
  </si>
  <si>
    <t>3"NMŠ2-4000</t>
  </si>
  <si>
    <t>-1262578581</t>
  </si>
  <si>
    <t>1"NMŠT-1440 RUS</t>
  </si>
  <si>
    <t>16"NMŠ2G-3,4</t>
  </si>
  <si>
    <t>4"NMŠ2G-3,4 B</t>
  </si>
  <si>
    <t>51"NMVŠ2-1000/1000</t>
  </si>
  <si>
    <t>13"NMVŠ2-1000/1000 C</t>
  </si>
  <si>
    <t>1"NMPŠ1-2000</t>
  </si>
  <si>
    <t>24"NMPŠ1-2000 B</t>
  </si>
  <si>
    <t>35"NMPŠ4-1000/200</t>
  </si>
  <si>
    <t>12"NMPŠ4-1000/200 C</t>
  </si>
  <si>
    <t>1788514876</t>
  </si>
  <si>
    <t>16"TN1 - 1600</t>
  </si>
  <si>
    <t>1"TT1 - 600</t>
  </si>
  <si>
    <t>4"ND W</t>
  </si>
  <si>
    <t>1194126502</t>
  </si>
  <si>
    <t>5"FID 3</t>
  </si>
  <si>
    <t>985541949</t>
  </si>
  <si>
    <t>5"ASE 2T</t>
  </si>
  <si>
    <t>5"ASE 3T</t>
  </si>
  <si>
    <t>Vlakový zabezpečovat</t>
  </si>
  <si>
    <t>-746135076</t>
  </si>
  <si>
    <t>3"adaptér translační</t>
  </si>
  <si>
    <t>1139621009</t>
  </si>
  <si>
    <t>3"SKPŠ-100</t>
  </si>
  <si>
    <t>7593333256</t>
  </si>
  <si>
    <t>Oprava relé kazeta světel - oprava se provádí podle přidružených předpisů k předpisu SŽDC (ČD) T115, pokud není popsána, pak podle technických podmínek výrobku</t>
  </si>
  <si>
    <t>-1099263804</t>
  </si>
  <si>
    <t>1"KAZETA SVĚTEL K-2002</t>
  </si>
  <si>
    <t>551967175</t>
  </si>
  <si>
    <t>990040004</t>
  </si>
  <si>
    <t>1709045699</t>
  </si>
  <si>
    <t>2013745790</t>
  </si>
  <si>
    <t>-595206783</t>
  </si>
  <si>
    <t>-1891299820</t>
  </si>
  <si>
    <t>933471858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</si>
</sst>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7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16</v>
      </c>
      <c r="BS5" s="18" t="s">
        <v>7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7</v>
      </c>
    </row>
    <row r="7" s="1" customFormat="1" ht="12" customHeight="1">
      <c r="B7" s="21"/>
      <c r="D7" s="31" t="s">
        <v>19</v>
      </c>
      <c r="K7" s="26" t="s">
        <v>20</v>
      </c>
      <c r="AK7" s="31" t="s">
        <v>21</v>
      </c>
      <c r="AN7" s="26" t="s">
        <v>22</v>
      </c>
      <c r="AR7" s="21"/>
      <c r="BE7" s="30"/>
      <c r="BS7" s="18" t="s">
        <v>7</v>
      </c>
    </row>
    <row r="8" s="1" customFormat="1" ht="12" customHeight="1">
      <c r="B8" s="21"/>
      <c r="D8" s="31" t="s">
        <v>23</v>
      </c>
      <c r="K8" s="26" t="s">
        <v>24</v>
      </c>
      <c r="AK8" s="31" t="s">
        <v>25</v>
      </c>
      <c r="AN8" s="32" t="s">
        <v>26</v>
      </c>
      <c r="AR8" s="21"/>
      <c r="BE8" s="30"/>
      <c r="BS8" s="18" t="s">
        <v>7</v>
      </c>
    </row>
    <row r="9" s="1" customFormat="1" ht="29.28" customHeight="1">
      <c r="B9" s="21"/>
      <c r="D9" s="25" t="s">
        <v>27</v>
      </c>
      <c r="K9" s="33" t="s">
        <v>28</v>
      </c>
      <c r="AK9" s="25" t="s">
        <v>29</v>
      </c>
      <c r="AN9" s="33" t="s">
        <v>30</v>
      </c>
      <c r="AR9" s="21"/>
      <c r="BE9" s="30"/>
      <c r="BS9" s="18" t="s">
        <v>7</v>
      </c>
    </row>
    <row r="10" s="1" customFormat="1" ht="12" customHeight="1">
      <c r="B10" s="21"/>
      <c r="D10" s="31" t="s">
        <v>31</v>
      </c>
      <c r="AK10" s="31" t="s">
        <v>32</v>
      </c>
      <c r="AN10" s="26" t="s">
        <v>3</v>
      </c>
      <c r="AR10" s="21"/>
      <c r="BE10" s="30"/>
      <c r="BS10" s="18" t="s">
        <v>33</v>
      </c>
    </row>
    <row r="11" s="1" customFormat="1" ht="18.48" customHeight="1">
      <c r="B11" s="21"/>
      <c r="E11" s="26" t="s">
        <v>34</v>
      </c>
      <c r="AK11" s="31" t="s">
        <v>35</v>
      </c>
      <c r="AN11" s="26" t="s">
        <v>3</v>
      </c>
      <c r="AR11" s="21"/>
      <c r="BE11" s="30"/>
      <c r="BS11" s="18" t="s">
        <v>33</v>
      </c>
    </row>
    <row r="12" s="1" customFormat="1" ht="6.96" customHeight="1">
      <c r="B12" s="21"/>
      <c r="AR12" s="21"/>
      <c r="BE12" s="30"/>
      <c r="BS12" s="18" t="s">
        <v>33</v>
      </c>
    </row>
    <row r="13" s="1" customFormat="1" ht="12" customHeight="1">
      <c r="B13" s="21"/>
      <c r="D13" s="31" t="s">
        <v>36</v>
      </c>
      <c r="AK13" s="31" t="s">
        <v>32</v>
      </c>
      <c r="AN13" s="34" t="s">
        <v>37</v>
      </c>
      <c r="AR13" s="21"/>
      <c r="BE13" s="30"/>
      <c r="BS13" s="18" t="s">
        <v>33</v>
      </c>
    </row>
    <row r="14">
      <c r="B14" s="21"/>
      <c r="E14" s="34" t="s">
        <v>37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35</v>
      </c>
      <c r="AN14" s="34" t="s">
        <v>37</v>
      </c>
      <c r="AR14" s="21"/>
      <c r="BE14" s="30"/>
      <c r="BS14" s="18" t="s">
        <v>33</v>
      </c>
    </row>
    <row r="15" s="1" customFormat="1" ht="6.96" customHeight="1">
      <c r="B15" s="21"/>
      <c r="AR15" s="21"/>
      <c r="BE15" s="30"/>
      <c r="BS15" s="18" t="s">
        <v>4</v>
      </c>
    </row>
    <row r="16" s="1" customFormat="1" ht="12" customHeight="1">
      <c r="B16" s="21"/>
      <c r="D16" s="31" t="s">
        <v>38</v>
      </c>
      <c r="AK16" s="31" t="s">
        <v>32</v>
      </c>
      <c r="AN16" s="26" t="s">
        <v>3</v>
      </c>
      <c r="AR16" s="21"/>
      <c r="BE16" s="30"/>
      <c r="BS16" s="18" t="s">
        <v>4</v>
      </c>
    </row>
    <row r="17" s="1" customFormat="1" ht="18.48" customHeight="1">
      <c r="B17" s="21"/>
      <c r="E17" s="26" t="s">
        <v>34</v>
      </c>
      <c r="AK17" s="31" t="s">
        <v>35</v>
      </c>
      <c r="AN17" s="26" t="s">
        <v>3</v>
      </c>
      <c r="AR17" s="21"/>
      <c r="BE17" s="30"/>
      <c r="BS17" s="18" t="s">
        <v>39</v>
      </c>
    </row>
    <row r="18" s="1" customFormat="1" ht="6.96" customHeight="1">
      <c r="B18" s="21"/>
      <c r="AR18" s="21"/>
      <c r="BE18" s="30"/>
      <c r="BS18" s="18" t="s">
        <v>7</v>
      </c>
    </row>
    <row r="19" s="1" customFormat="1" ht="12" customHeight="1">
      <c r="B19" s="21"/>
      <c r="D19" s="31" t="s">
        <v>40</v>
      </c>
      <c r="AK19" s="31" t="s">
        <v>32</v>
      </c>
      <c r="AN19" s="26" t="s">
        <v>3</v>
      </c>
      <c r="AR19" s="21"/>
      <c r="BE19" s="30"/>
      <c r="BS19" s="18" t="s">
        <v>7</v>
      </c>
    </row>
    <row r="20" s="1" customFormat="1" ht="18.48" customHeight="1">
      <c r="B20" s="21"/>
      <c r="E20" s="26" t="s">
        <v>34</v>
      </c>
      <c r="AK20" s="31" t="s">
        <v>35</v>
      </c>
      <c r="AN20" s="26" t="s">
        <v>3</v>
      </c>
      <c r="AR20" s="21"/>
      <c r="BE20" s="30"/>
      <c r="BS20" s="18" t="s">
        <v>4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41</v>
      </c>
      <c r="AR22" s="21"/>
      <c r="BE22" s="30"/>
    </row>
    <row r="23" s="1" customFormat="1" ht="71.25" customHeight="1">
      <c r="B23" s="21"/>
      <c r="E23" s="36" t="s">
        <v>42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1"/>
      <c r="BE25" s="30"/>
    </row>
    <row r="26" s="2" customFormat="1" ht="25.92" customHeight="1">
      <c r="A26" s="38"/>
      <c r="B26" s="39"/>
      <c r="C26" s="38"/>
      <c r="D26" s="40" t="s">
        <v>43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8"/>
      <c r="AQ26" s="38"/>
      <c r="AR26" s="39"/>
      <c r="BE26" s="30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0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46</v>
      </c>
      <c r="AL28" s="43"/>
      <c r="AM28" s="43"/>
      <c r="AN28" s="43"/>
      <c r="AO28" s="43"/>
      <c r="AP28" s="38"/>
      <c r="AQ28" s="38"/>
      <c r="AR28" s="39"/>
      <c r="BE28" s="30"/>
    </row>
    <row r="29" s="3" customFormat="1" ht="14.4" customHeight="1">
      <c r="A29" s="3"/>
      <c r="B29" s="44"/>
      <c r="C29" s="3"/>
      <c r="D29" s="31" t="s">
        <v>47</v>
      </c>
      <c r="E29" s="3"/>
      <c r="F29" s="31" t="s">
        <v>48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ROUND(AV54,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1" t="s">
        <v>49</v>
      </c>
      <c r="G30" s="3"/>
      <c r="H30" s="3"/>
      <c r="I30" s="3"/>
      <c r="J30" s="3"/>
      <c r="K30" s="3"/>
      <c r="L30" s="4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ROUND(AW54,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1" t="s">
        <v>50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1" t="s">
        <v>51</v>
      </c>
      <c r="G32" s="3"/>
      <c r="H32" s="3"/>
      <c r="I32" s="3"/>
      <c r="J32" s="3"/>
      <c r="K32" s="3"/>
      <c r="L32" s="4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1" t="s">
        <v>52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3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8"/>
    </row>
    <row r="35" s="2" customFormat="1" ht="25.92" customHeight="1">
      <c r="A35" s="38"/>
      <c r="B35" s="39"/>
      <c r="C35" s="48"/>
      <c r="D35" s="49" t="s">
        <v>53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54</v>
      </c>
      <c r="U35" s="50"/>
      <c r="V35" s="50"/>
      <c r="W35" s="50"/>
      <c r="X35" s="52" t="s">
        <v>55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6.96" customHeight="1">
      <c r="A37" s="38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39"/>
      <c r="BE37" s="38"/>
    </row>
    <row r="41" s="2" customFormat="1" ht="6.96" customHeight="1">
      <c r="A41" s="38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39"/>
      <c r="BE41" s="38"/>
    </row>
    <row r="42" s="2" customFormat="1" ht="24.96" customHeight="1">
      <c r="A42" s="38"/>
      <c r="B42" s="39"/>
      <c r="C42" s="22" t="s">
        <v>56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9"/>
      <c r="BE42" s="38"/>
    </row>
    <row r="43" s="2" customFormat="1" ht="6.96" customHeight="1">
      <c r="A43" s="38"/>
      <c r="B43" s="39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9"/>
      <c r="BE43" s="38"/>
    </row>
    <row r="44" s="4" customFormat="1" ht="12" customHeight="1">
      <c r="A44" s="4"/>
      <c r="B44" s="59"/>
      <c r="C44" s="31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RD04_2024-2026_KR_PU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9"/>
      <c r="BE44" s="4"/>
    </row>
    <row r="45" s="5" customFormat="1" ht="36.96" customHeight="1">
      <c r="A45" s="5"/>
      <c r="B45" s="60"/>
      <c r="C45" s="61" t="s">
        <v>17</v>
      </c>
      <c r="D45" s="5"/>
      <c r="E45" s="5"/>
      <c r="F45" s="5"/>
      <c r="G45" s="5"/>
      <c r="H45" s="5"/>
      <c r="I45" s="5"/>
      <c r="J45" s="5"/>
      <c r="K45" s="5"/>
      <c r="L45" s="62" t="str">
        <f>K6</f>
        <v>Údržba a oprava výměnných dílů zabezpečovacího zařízení v obvodu SSZT PCE 2024 - 2026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0"/>
      <c r="BE45" s="5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9"/>
      <c r="BE46" s="38"/>
    </row>
    <row r="47" s="2" customFormat="1" ht="12" customHeight="1">
      <c r="A47" s="38"/>
      <c r="B47" s="39"/>
      <c r="C47" s="31" t="s">
        <v>23</v>
      </c>
      <c r="D47" s="38"/>
      <c r="E47" s="38"/>
      <c r="F47" s="38"/>
      <c r="G47" s="38"/>
      <c r="H47" s="38"/>
      <c r="I47" s="38"/>
      <c r="J47" s="38"/>
      <c r="K47" s="38"/>
      <c r="L47" s="63" t="str">
        <f>IF(K8="","",K8)</f>
        <v>Obvod SSZT Pardubice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25</v>
      </c>
      <c r="AJ47" s="38"/>
      <c r="AK47" s="38"/>
      <c r="AL47" s="38"/>
      <c r="AM47" s="64" t="str">
        <f>IF(AN8= "","",AN8)</f>
        <v>6. 5. 2024</v>
      </c>
      <c r="AN47" s="64"/>
      <c r="AO47" s="38"/>
      <c r="AP47" s="38"/>
      <c r="AQ47" s="38"/>
      <c r="AR47" s="39"/>
      <c r="BE47" s="38"/>
    </row>
    <row r="48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9"/>
      <c r="BE48" s="38"/>
    </row>
    <row r="49" s="2" customFormat="1" ht="15.15" customHeight="1">
      <c r="A49" s="38"/>
      <c r="B49" s="39"/>
      <c r="C49" s="31" t="s">
        <v>31</v>
      </c>
      <c r="D49" s="38"/>
      <c r="E49" s="38"/>
      <c r="F49" s="38"/>
      <c r="G49" s="38"/>
      <c r="H49" s="38"/>
      <c r="I49" s="38"/>
      <c r="J49" s="38"/>
      <c r="K49" s="38"/>
      <c r="L49" s="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38</v>
      </c>
      <c r="AJ49" s="38"/>
      <c r="AK49" s="38"/>
      <c r="AL49" s="38"/>
      <c r="AM49" s="65" t="str">
        <f>IF(E17="","",E17)</f>
        <v xml:space="preserve"> </v>
      </c>
      <c r="AN49" s="4"/>
      <c r="AO49" s="4"/>
      <c r="AP49" s="4"/>
      <c r="AQ49" s="38"/>
      <c r="AR49" s="39"/>
      <c r="AS49" s="66" t="s">
        <v>57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  <c r="BE49" s="38"/>
    </row>
    <row r="50" s="2" customFormat="1" ht="15.15" customHeight="1">
      <c r="A50" s="38"/>
      <c r="B50" s="39"/>
      <c r="C50" s="31" t="s">
        <v>36</v>
      </c>
      <c r="D50" s="38"/>
      <c r="E50" s="38"/>
      <c r="F50" s="38"/>
      <c r="G50" s="38"/>
      <c r="H50" s="38"/>
      <c r="I50" s="38"/>
      <c r="J50" s="38"/>
      <c r="K50" s="38"/>
      <c r="L50" s="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40</v>
      </c>
      <c r="AJ50" s="38"/>
      <c r="AK50" s="38"/>
      <c r="AL50" s="38"/>
      <c r="AM50" s="65" t="str">
        <f>IF(E20="","",E20)</f>
        <v xml:space="preserve"> </v>
      </c>
      <c r="AN50" s="4"/>
      <c r="AO50" s="4"/>
      <c r="AP50" s="4"/>
      <c r="AQ50" s="38"/>
      <c r="AR50" s="39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  <c r="BE50" s="38"/>
    </row>
    <row r="51" s="2" customFormat="1" ht="10.8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9"/>
      <c r="AS51" s="70"/>
      <c r="AT51" s="71"/>
      <c r="AU51" s="72"/>
      <c r="AV51" s="72"/>
      <c r="AW51" s="72"/>
      <c r="AX51" s="72"/>
      <c r="AY51" s="72"/>
      <c r="AZ51" s="72"/>
      <c r="BA51" s="72"/>
      <c r="BB51" s="72"/>
      <c r="BC51" s="72"/>
      <c r="BD51" s="73"/>
      <c r="BE51" s="38"/>
    </row>
    <row r="52" s="2" customFormat="1" ht="29.28" customHeight="1">
      <c r="A52" s="38"/>
      <c r="B52" s="39"/>
      <c r="C52" s="74" t="s">
        <v>58</v>
      </c>
      <c r="D52" s="75"/>
      <c r="E52" s="75"/>
      <c r="F52" s="75"/>
      <c r="G52" s="75"/>
      <c r="H52" s="76"/>
      <c r="I52" s="77" t="s">
        <v>59</v>
      </c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8" t="s">
        <v>60</v>
      </c>
      <c r="AH52" s="75"/>
      <c r="AI52" s="75"/>
      <c r="AJ52" s="75"/>
      <c r="AK52" s="75"/>
      <c r="AL52" s="75"/>
      <c r="AM52" s="75"/>
      <c r="AN52" s="77" t="s">
        <v>61</v>
      </c>
      <c r="AO52" s="75"/>
      <c r="AP52" s="75"/>
      <c r="AQ52" s="79" t="s">
        <v>62</v>
      </c>
      <c r="AR52" s="39"/>
      <c r="AS52" s="80" t="s">
        <v>63</v>
      </c>
      <c r="AT52" s="81" t="s">
        <v>64</v>
      </c>
      <c r="AU52" s="81" t="s">
        <v>65</v>
      </c>
      <c r="AV52" s="81" t="s">
        <v>66</v>
      </c>
      <c r="AW52" s="81" t="s">
        <v>67</v>
      </c>
      <c r="AX52" s="81" t="s">
        <v>68</v>
      </c>
      <c r="AY52" s="81" t="s">
        <v>69</v>
      </c>
      <c r="AZ52" s="81" t="s">
        <v>70</v>
      </c>
      <c r="BA52" s="81" t="s">
        <v>71</v>
      </c>
      <c r="BB52" s="81" t="s">
        <v>72</v>
      </c>
      <c r="BC52" s="81" t="s">
        <v>73</v>
      </c>
      <c r="BD52" s="82" t="s">
        <v>74</v>
      </c>
      <c r="BE52" s="38"/>
    </row>
    <row r="53" s="2" customFormat="1" ht="10.8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9"/>
      <c r="AS53" s="83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5"/>
      <c r="BE53" s="38"/>
    </row>
    <row r="54" s="6" customFormat="1" ht="32.4" customHeight="1">
      <c r="A54" s="6"/>
      <c r="B54" s="86"/>
      <c r="C54" s="87" t="s">
        <v>75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9">
        <f>ROUND(AG55,2)</f>
        <v>0</v>
      </c>
      <c r="AH54" s="89"/>
      <c r="AI54" s="89"/>
      <c r="AJ54" s="89"/>
      <c r="AK54" s="89"/>
      <c r="AL54" s="89"/>
      <c r="AM54" s="89"/>
      <c r="AN54" s="90">
        <f>SUM(AG54,AT54)</f>
        <v>0</v>
      </c>
      <c r="AO54" s="90"/>
      <c r="AP54" s="90"/>
      <c r="AQ54" s="91" t="s">
        <v>3</v>
      </c>
      <c r="AR54" s="86"/>
      <c r="AS54" s="92">
        <f>ROUND(AS55,2)</f>
        <v>0</v>
      </c>
      <c r="AT54" s="93">
        <f>ROUND(SUM(AV54:AW54),2)</f>
        <v>0</v>
      </c>
      <c r="AU54" s="94">
        <f>ROUND(AU55,5)</f>
        <v>0</v>
      </c>
      <c r="AV54" s="93">
        <f>ROUND(AZ54*L29,2)</f>
        <v>0</v>
      </c>
      <c r="AW54" s="93">
        <f>ROUND(BA54*L30,2)</f>
        <v>0</v>
      </c>
      <c r="AX54" s="93">
        <f>ROUND(BB54*L29,2)</f>
        <v>0</v>
      </c>
      <c r="AY54" s="93">
        <f>ROUND(BC54*L30,2)</f>
        <v>0</v>
      </c>
      <c r="AZ54" s="93">
        <f>ROUND(AZ55,2)</f>
        <v>0</v>
      </c>
      <c r="BA54" s="93">
        <f>ROUND(BA55,2)</f>
        <v>0</v>
      </c>
      <c r="BB54" s="93">
        <f>ROUND(BB55,2)</f>
        <v>0</v>
      </c>
      <c r="BC54" s="93">
        <f>ROUND(BC55,2)</f>
        <v>0</v>
      </c>
      <c r="BD54" s="95">
        <f>ROUND(BD55,2)</f>
        <v>0</v>
      </c>
      <c r="BE54" s="6"/>
      <c r="BS54" s="96" t="s">
        <v>76</v>
      </c>
      <c r="BT54" s="96" t="s">
        <v>77</v>
      </c>
      <c r="BU54" s="97" t="s">
        <v>78</v>
      </c>
      <c r="BV54" s="96" t="s">
        <v>79</v>
      </c>
      <c r="BW54" s="96" t="s">
        <v>5</v>
      </c>
      <c r="BX54" s="96" t="s">
        <v>80</v>
      </c>
      <c r="CL54" s="96" t="s">
        <v>20</v>
      </c>
    </row>
    <row r="55" s="7" customFormat="1" ht="37.5" customHeight="1">
      <c r="A55" s="7"/>
      <c r="B55" s="98"/>
      <c r="C55" s="99"/>
      <c r="D55" s="100" t="s">
        <v>81</v>
      </c>
      <c r="E55" s="100"/>
      <c r="F55" s="100"/>
      <c r="G55" s="100"/>
      <c r="H55" s="100"/>
      <c r="I55" s="101"/>
      <c r="J55" s="100" t="s">
        <v>18</v>
      </c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2">
        <f>ROUND(SUM(AG56:AG58),2)</f>
        <v>0</v>
      </c>
      <c r="AH55" s="101"/>
      <c r="AI55" s="101"/>
      <c r="AJ55" s="101"/>
      <c r="AK55" s="101"/>
      <c r="AL55" s="101"/>
      <c r="AM55" s="101"/>
      <c r="AN55" s="103">
        <f>SUM(AG55,AT55)</f>
        <v>0</v>
      </c>
      <c r="AO55" s="101"/>
      <c r="AP55" s="101"/>
      <c r="AQ55" s="104" t="s">
        <v>82</v>
      </c>
      <c r="AR55" s="98"/>
      <c r="AS55" s="105">
        <f>ROUND(SUM(AS56:AS58),2)</f>
        <v>0</v>
      </c>
      <c r="AT55" s="106">
        <f>ROUND(SUM(AV55:AW55),2)</f>
        <v>0</v>
      </c>
      <c r="AU55" s="107">
        <f>ROUND(SUM(AU56:AU58),5)</f>
        <v>0</v>
      </c>
      <c r="AV55" s="106">
        <f>ROUND(AZ55*L29,2)</f>
        <v>0</v>
      </c>
      <c r="AW55" s="106">
        <f>ROUND(BA55*L30,2)</f>
        <v>0</v>
      </c>
      <c r="AX55" s="106">
        <f>ROUND(BB55*L29,2)</f>
        <v>0</v>
      </c>
      <c r="AY55" s="106">
        <f>ROUND(BC55*L30,2)</f>
        <v>0</v>
      </c>
      <c r="AZ55" s="106">
        <f>ROUND(SUM(AZ56:AZ58),2)</f>
        <v>0</v>
      </c>
      <c r="BA55" s="106">
        <f>ROUND(SUM(BA56:BA58),2)</f>
        <v>0</v>
      </c>
      <c r="BB55" s="106">
        <f>ROUND(SUM(BB56:BB58),2)</f>
        <v>0</v>
      </c>
      <c r="BC55" s="106">
        <f>ROUND(SUM(BC56:BC58),2)</f>
        <v>0</v>
      </c>
      <c r="BD55" s="108">
        <f>ROUND(SUM(BD56:BD58),2)</f>
        <v>0</v>
      </c>
      <c r="BE55" s="7"/>
      <c r="BS55" s="109" t="s">
        <v>76</v>
      </c>
      <c r="BT55" s="109" t="s">
        <v>83</v>
      </c>
      <c r="BU55" s="109" t="s">
        <v>78</v>
      </c>
      <c r="BV55" s="109" t="s">
        <v>79</v>
      </c>
      <c r="BW55" s="109" t="s">
        <v>84</v>
      </c>
      <c r="BX55" s="109" t="s">
        <v>5</v>
      </c>
      <c r="CL55" s="109" t="s">
        <v>3</v>
      </c>
      <c r="CM55" s="109" t="s">
        <v>85</v>
      </c>
    </row>
    <row r="56" s="4" customFormat="1" ht="35.25" customHeight="1">
      <c r="A56" s="110" t="s">
        <v>86</v>
      </c>
      <c r="B56" s="59"/>
      <c r="C56" s="10"/>
      <c r="D56" s="10"/>
      <c r="E56" s="111" t="s">
        <v>87</v>
      </c>
      <c r="F56" s="111"/>
      <c r="G56" s="111"/>
      <c r="H56" s="111"/>
      <c r="I56" s="111"/>
      <c r="J56" s="10"/>
      <c r="K56" s="111" t="s">
        <v>88</v>
      </c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2">
        <f>'Pu_VD_X - XII 2024 - Opra...'!J32</f>
        <v>0</v>
      </c>
      <c r="AH56" s="10"/>
      <c r="AI56" s="10"/>
      <c r="AJ56" s="10"/>
      <c r="AK56" s="10"/>
      <c r="AL56" s="10"/>
      <c r="AM56" s="10"/>
      <c r="AN56" s="112">
        <f>SUM(AG56,AT56)</f>
        <v>0</v>
      </c>
      <c r="AO56" s="10"/>
      <c r="AP56" s="10"/>
      <c r="AQ56" s="113" t="s">
        <v>89</v>
      </c>
      <c r="AR56" s="59"/>
      <c r="AS56" s="114">
        <v>0</v>
      </c>
      <c r="AT56" s="115">
        <f>ROUND(SUM(AV56:AW56),2)</f>
        <v>0</v>
      </c>
      <c r="AU56" s="116">
        <f>'Pu_VD_X - XII 2024 - Opra...'!P94</f>
        <v>0</v>
      </c>
      <c r="AV56" s="115">
        <f>'Pu_VD_X - XII 2024 - Opra...'!J35</f>
        <v>0</v>
      </c>
      <c r="AW56" s="115">
        <f>'Pu_VD_X - XII 2024 - Opra...'!J36</f>
        <v>0</v>
      </c>
      <c r="AX56" s="115">
        <f>'Pu_VD_X - XII 2024 - Opra...'!J37</f>
        <v>0</v>
      </c>
      <c r="AY56" s="115">
        <f>'Pu_VD_X - XII 2024 - Opra...'!J38</f>
        <v>0</v>
      </c>
      <c r="AZ56" s="115">
        <f>'Pu_VD_X - XII 2024 - Opra...'!F35</f>
        <v>0</v>
      </c>
      <c r="BA56" s="115">
        <f>'Pu_VD_X - XII 2024 - Opra...'!F36</f>
        <v>0</v>
      </c>
      <c r="BB56" s="115">
        <f>'Pu_VD_X - XII 2024 - Opra...'!F37</f>
        <v>0</v>
      </c>
      <c r="BC56" s="115">
        <f>'Pu_VD_X - XII 2024 - Opra...'!F38</f>
        <v>0</v>
      </c>
      <c r="BD56" s="117">
        <f>'Pu_VD_X - XII 2024 - Opra...'!F39</f>
        <v>0</v>
      </c>
      <c r="BE56" s="4"/>
      <c r="BT56" s="26" t="s">
        <v>85</v>
      </c>
      <c r="BV56" s="26" t="s">
        <v>79</v>
      </c>
      <c r="BW56" s="26" t="s">
        <v>90</v>
      </c>
      <c r="BX56" s="26" t="s">
        <v>84</v>
      </c>
      <c r="CL56" s="26" t="s">
        <v>3</v>
      </c>
    </row>
    <row r="57" s="4" customFormat="1" ht="35.25" customHeight="1">
      <c r="A57" s="110" t="s">
        <v>86</v>
      </c>
      <c r="B57" s="59"/>
      <c r="C57" s="10"/>
      <c r="D57" s="10"/>
      <c r="E57" s="111" t="s">
        <v>91</v>
      </c>
      <c r="F57" s="111"/>
      <c r="G57" s="111"/>
      <c r="H57" s="111"/>
      <c r="I57" s="111"/>
      <c r="J57" s="10"/>
      <c r="K57" s="111" t="s">
        <v>88</v>
      </c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2">
        <f>'Pu_VD_I - XII 2025 - Opra...'!J32</f>
        <v>0</v>
      </c>
      <c r="AH57" s="10"/>
      <c r="AI57" s="10"/>
      <c r="AJ57" s="10"/>
      <c r="AK57" s="10"/>
      <c r="AL57" s="10"/>
      <c r="AM57" s="10"/>
      <c r="AN57" s="112">
        <f>SUM(AG57,AT57)</f>
        <v>0</v>
      </c>
      <c r="AO57" s="10"/>
      <c r="AP57" s="10"/>
      <c r="AQ57" s="113" t="s">
        <v>89</v>
      </c>
      <c r="AR57" s="59"/>
      <c r="AS57" s="114">
        <v>0</v>
      </c>
      <c r="AT57" s="115">
        <f>ROUND(SUM(AV57:AW57),2)</f>
        <v>0</v>
      </c>
      <c r="AU57" s="116">
        <f>'Pu_VD_I - XII 2025 - Opra...'!P97</f>
        <v>0</v>
      </c>
      <c r="AV57" s="115">
        <f>'Pu_VD_I - XII 2025 - Opra...'!J35</f>
        <v>0</v>
      </c>
      <c r="AW57" s="115">
        <f>'Pu_VD_I - XII 2025 - Opra...'!J36</f>
        <v>0</v>
      </c>
      <c r="AX57" s="115">
        <f>'Pu_VD_I - XII 2025 - Opra...'!J37</f>
        <v>0</v>
      </c>
      <c r="AY57" s="115">
        <f>'Pu_VD_I - XII 2025 - Opra...'!J38</f>
        <v>0</v>
      </c>
      <c r="AZ57" s="115">
        <f>'Pu_VD_I - XII 2025 - Opra...'!F35</f>
        <v>0</v>
      </c>
      <c r="BA57" s="115">
        <f>'Pu_VD_I - XII 2025 - Opra...'!F36</f>
        <v>0</v>
      </c>
      <c r="BB57" s="115">
        <f>'Pu_VD_I - XII 2025 - Opra...'!F37</f>
        <v>0</v>
      </c>
      <c r="BC57" s="115">
        <f>'Pu_VD_I - XII 2025 - Opra...'!F38</f>
        <v>0</v>
      </c>
      <c r="BD57" s="117">
        <f>'Pu_VD_I - XII 2025 - Opra...'!F39</f>
        <v>0</v>
      </c>
      <c r="BE57" s="4"/>
      <c r="BT57" s="26" t="s">
        <v>85</v>
      </c>
      <c r="BV57" s="26" t="s">
        <v>79</v>
      </c>
      <c r="BW57" s="26" t="s">
        <v>92</v>
      </c>
      <c r="BX57" s="26" t="s">
        <v>84</v>
      </c>
      <c r="CL57" s="26" t="s">
        <v>3</v>
      </c>
    </row>
    <row r="58" s="4" customFormat="1" ht="35.25" customHeight="1">
      <c r="A58" s="110" t="s">
        <v>86</v>
      </c>
      <c r="B58" s="59"/>
      <c r="C58" s="10"/>
      <c r="D58" s="10"/>
      <c r="E58" s="111" t="s">
        <v>93</v>
      </c>
      <c r="F58" s="111"/>
      <c r="G58" s="111"/>
      <c r="H58" s="111"/>
      <c r="I58" s="111"/>
      <c r="J58" s="10"/>
      <c r="K58" s="111" t="s">
        <v>88</v>
      </c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2">
        <f>'Pu_VD_I - XII 2026 - Opra...'!J32</f>
        <v>0</v>
      </c>
      <c r="AH58" s="10"/>
      <c r="AI58" s="10"/>
      <c r="AJ58" s="10"/>
      <c r="AK58" s="10"/>
      <c r="AL58" s="10"/>
      <c r="AM58" s="10"/>
      <c r="AN58" s="112">
        <f>SUM(AG58,AT58)</f>
        <v>0</v>
      </c>
      <c r="AO58" s="10"/>
      <c r="AP58" s="10"/>
      <c r="AQ58" s="113" t="s">
        <v>89</v>
      </c>
      <c r="AR58" s="59"/>
      <c r="AS58" s="118">
        <v>0</v>
      </c>
      <c r="AT58" s="119">
        <f>ROUND(SUM(AV58:AW58),2)</f>
        <v>0</v>
      </c>
      <c r="AU58" s="120">
        <f>'Pu_VD_I - XII 2026 - Opra...'!P96</f>
        <v>0</v>
      </c>
      <c r="AV58" s="119">
        <f>'Pu_VD_I - XII 2026 - Opra...'!J35</f>
        <v>0</v>
      </c>
      <c r="AW58" s="119">
        <f>'Pu_VD_I - XII 2026 - Opra...'!J36</f>
        <v>0</v>
      </c>
      <c r="AX58" s="119">
        <f>'Pu_VD_I - XII 2026 - Opra...'!J37</f>
        <v>0</v>
      </c>
      <c r="AY58" s="119">
        <f>'Pu_VD_I - XII 2026 - Opra...'!J38</f>
        <v>0</v>
      </c>
      <c r="AZ58" s="119">
        <f>'Pu_VD_I - XII 2026 - Opra...'!F35</f>
        <v>0</v>
      </c>
      <c r="BA58" s="119">
        <f>'Pu_VD_I - XII 2026 - Opra...'!F36</f>
        <v>0</v>
      </c>
      <c r="BB58" s="119">
        <f>'Pu_VD_I - XII 2026 - Opra...'!F37</f>
        <v>0</v>
      </c>
      <c r="BC58" s="119">
        <f>'Pu_VD_I - XII 2026 - Opra...'!F38</f>
        <v>0</v>
      </c>
      <c r="BD58" s="121">
        <f>'Pu_VD_I - XII 2026 - Opra...'!F39</f>
        <v>0</v>
      </c>
      <c r="BE58" s="4"/>
      <c r="BT58" s="26" t="s">
        <v>85</v>
      </c>
      <c r="BV58" s="26" t="s">
        <v>79</v>
      </c>
      <c r="BW58" s="26" t="s">
        <v>94</v>
      </c>
      <c r="BX58" s="26" t="s">
        <v>84</v>
      </c>
      <c r="CL58" s="26" t="s">
        <v>3</v>
      </c>
    </row>
    <row r="59" s="2" customFormat="1" ht="30" customHeight="1">
      <c r="A59" s="38"/>
      <c r="B59" s="39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9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5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39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Pu_VD_X - XII 2024 - Opra...'!C2" display="/"/>
    <hyperlink ref="A57" location="'Pu_VD_I - XII 2025 - Opra...'!C2" display="/"/>
    <hyperlink ref="A58" location="'Pu_VD_I - XII 2026 - Opr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95</v>
      </c>
      <c r="L4" s="21"/>
      <c r="M4" s="122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3" t="str">
        <f>'Rekapitulace zakázky'!K6</f>
        <v>Údržba a oprava výměnných dílů zabezpečovacího zařízení v obvodu SSZT PCE 2024 - 2026</v>
      </c>
      <c r="F7" s="31"/>
      <c r="G7" s="31"/>
      <c r="H7" s="31"/>
      <c r="L7" s="21"/>
    </row>
    <row r="8" s="1" customFormat="1" ht="12" customHeight="1">
      <c r="B8" s="21"/>
      <c r="D8" s="31" t="s">
        <v>96</v>
      </c>
      <c r="L8" s="21"/>
    </row>
    <row r="9" s="2" customFormat="1" ht="16.5" customHeight="1">
      <c r="A9" s="38"/>
      <c r="B9" s="39"/>
      <c r="C9" s="38"/>
      <c r="D9" s="38"/>
      <c r="E9" s="123" t="s">
        <v>97</v>
      </c>
      <c r="F9" s="38"/>
      <c r="G9" s="38"/>
      <c r="H9" s="38"/>
      <c r="I9" s="38"/>
      <c r="J9" s="38"/>
      <c r="K9" s="38"/>
      <c r="L9" s="12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1" t="s">
        <v>98</v>
      </c>
      <c r="E10" s="38"/>
      <c r="F10" s="38"/>
      <c r="G10" s="38"/>
      <c r="H10" s="38"/>
      <c r="I10" s="38"/>
      <c r="J10" s="38"/>
      <c r="K10" s="38"/>
      <c r="L10" s="12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2" t="s">
        <v>99</v>
      </c>
      <c r="F11" s="38"/>
      <c r="G11" s="38"/>
      <c r="H11" s="38"/>
      <c r="I11" s="38"/>
      <c r="J11" s="38"/>
      <c r="K11" s="38"/>
      <c r="L11" s="12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12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1" t="s">
        <v>19</v>
      </c>
      <c r="E13" s="38"/>
      <c r="F13" s="26" t="s">
        <v>3</v>
      </c>
      <c r="G13" s="38"/>
      <c r="H13" s="38"/>
      <c r="I13" s="31" t="s">
        <v>21</v>
      </c>
      <c r="J13" s="26" t="s">
        <v>3</v>
      </c>
      <c r="K13" s="38"/>
      <c r="L13" s="12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23</v>
      </c>
      <c r="E14" s="38"/>
      <c r="F14" s="26" t="s">
        <v>24</v>
      </c>
      <c r="G14" s="38"/>
      <c r="H14" s="38"/>
      <c r="I14" s="31" t="s">
        <v>25</v>
      </c>
      <c r="J14" s="64" t="str">
        <f>'Rekapitulace zakázky'!AN8</f>
        <v>6. 5. 2024</v>
      </c>
      <c r="K14" s="38"/>
      <c r="L14" s="12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12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1" t="s">
        <v>31</v>
      </c>
      <c r="E16" s="38"/>
      <c r="F16" s="38"/>
      <c r="G16" s="38"/>
      <c r="H16" s="38"/>
      <c r="I16" s="31" t="s">
        <v>32</v>
      </c>
      <c r="J16" s="26" t="s">
        <v>3</v>
      </c>
      <c r="K16" s="38"/>
      <c r="L16" s="12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6" t="s">
        <v>34</v>
      </c>
      <c r="F17" s="38"/>
      <c r="G17" s="38"/>
      <c r="H17" s="38"/>
      <c r="I17" s="31" t="s">
        <v>35</v>
      </c>
      <c r="J17" s="26" t="s">
        <v>3</v>
      </c>
      <c r="K17" s="38"/>
      <c r="L17" s="12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12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1" t="s">
        <v>36</v>
      </c>
      <c r="E19" s="38"/>
      <c r="F19" s="38"/>
      <c r="G19" s="38"/>
      <c r="H19" s="38"/>
      <c r="I19" s="31" t="s">
        <v>32</v>
      </c>
      <c r="J19" s="32" t="str">
        <f>'Rekapitulace zakázky'!AN13</f>
        <v>Vyplň údaj</v>
      </c>
      <c r="K19" s="38"/>
      <c r="L19" s="12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2" t="str">
        <f>'Rekapitulace zakázky'!E14</f>
        <v>Vyplň údaj</v>
      </c>
      <c r="F20" s="26"/>
      <c r="G20" s="26"/>
      <c r="H20" s="26"/>
      <c r="I20" s="31" t="s">
        <v>35</v>
      </c>
      <c r="J20" s="32" t="str">
        <f>'Rekapitulace zakázky'!AN14</f>
        <v>Vyplň údaj</v>
      </c>
      <c r="K20" s="38"/>
      <c r="L20" s="12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12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1" t="s">
        <v>38</v>
      </c>
      <c r="E22" s="38"/>
      <c r="F22" s="38"/>
      <c r="G22" s="38"/>
      <c r="H22" s="38"/>
      <c r="I22" s="31" t="s">
        <v>32</v>
      </c>
      <c r="J22" s="26" t="s">
        <v>3</v>
      </c>
      <c r="K22" s="38"/>
      <c r="L22" s="12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6" t="s">
        <v>34</v>
      </c>
      <c r="F23" s="38"/>
      <c r="G23" s="38"/>
      <c r="H23" s="38"/>
      <c r="I23" s="31" t="s">
        <v>35</v>
      </c>
      <c r="J23" s="26" t="s">
        <v>3</v>
      </c>
      <c r="K23" s="38"/>
      <c r="L23" s="12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12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1" t="s">
        <v>40</v>
      </c>
      <c r="E25" s="38"/>
      <c r="F25" s="38"/>
      <c r="G25" s="38"/>
      <c r="H25" s="38"/>
      <c r="I25" s="31" t="s">
        <v>32</v>
      </c>
      <c r="J25" s="26" t="s">
        <v>3</v>
      </c>
      <c r="K25" s="38"/>
      <c r="L25" s="12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6" t="s">
        <v>34</v>
      </c>
      <c r="F26" s="38"/>
      <c r="G26" s="38"/>
      <c r="H26" s="38"/>
      <c r="I26" s="31" t="s">
        <v>35</v>
      </c>
      <c r="J26" s="26" t="s">
        <v>3</v>
      </c>
      <c r="K26" s="38"/>
      <c r="L26" s="12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12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1" t="s">
        <v>41</v>
      </c>
      <c r="E28" s="38"/>
      <c r="F28" s="38"/>
      <c r="G28" s="38"/>
      <c r="H28" s="38"/>
      <c r="I28" s="38"/>
      <c r="J28" s="38"/>
      <c r="K28" s="38"/>
      <c r="L28" s="12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25"/>
      <c r="B29" s="126"/>
      <c r="C29" s="125"/>
      <c r="D29" s="125"/>
      <c r="E29" s="36" t="s">
        <v>42</v>
      </c>
      <c r="F29" s="36"/>
      <c r="G29" s="36"/>
      <c r="H29" s="36"/>
      <c r="I29" s="125"/>
      <c r="J29" s="125"/>
      <c r="K29" s="125"/>
      <c r="L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12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2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28" t="s">
        <v>43</v>
      </c>
      <c r="E32" s="38"/>
      <c r="F32" s="38"/>
      <c r="G32" s="38"/>
      <c r="H32" s="38"/>
      <c r="I32" s="38"/>
      <c r="J32" s="90">
        <f>ROUND(J94, 2)</f>
        <v>0</v>
      </c>
      <c r="K32" s="38"/>
      <c r="L32" s="12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84"/>
      <c r="E33" s="84"/>
      <c r="F33" s="84"/>
      <c r="G33" s="84"/>
      <c r="H33" s="84"/>
      <c r="I33" s="84"/>
      <c r="J33" s="84"/>
      <c r="K33" s="84"/>
      <c r="L33" s="12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45</v>
      </c>
      <c r="G34" s="38"/>
      <c r="H34" s="38"/>
      <c r="I34" s="43" t="s">
        <v>44</v>
      </c>
      <c r="J34" s="43" t="s">
        <v>46</v>
      </c>
      <c r="K34" s="38"/>
      <c r="L34" s="12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29" t="s">
        <v>47</v>
      </c>
      <c r="E35" s="31" t="s">
        <v>48</v>
      </c>
      <c r="F35" s="130">
        <f>ROUND((SUM(BE94:BE179)),  2)</f>
        <v>0</v>
      </c>
      <c r="G35" s="38"/>
      <c r="H35" s="38"/>
      <c r="I35" s="131">
        <v>0.20999999999999999</v>
      </c>
      <c r="J35" s="130">
        <f>ROUND(((SUM(BE94:BE179))*I35),  2)</f>
        <v>0</v>
      </c>
      <c r="K35" s="38"/>
      <c r="L35" s="12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1" t="s">
        <v>49</v>
      </c>
      <c r="F36" s="130">
        <f>ROUND((SUM(BF94:BF179)),  2)</f>
        <v>0</v>
      </c>
      <c r="G36" s="38"/>
      <c r="H36" s="38"/>
      <c r="I36" s="131">
        <v>0.12</v>
      </c>
      <c r="J36" s="130">
        <f>ROUND(((SUM(BF94:BF179))*I36),  2)</f>
        <v>0</v>
      </c>
      <c r="K36" s="38"/>
      <c r="L36" s="12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50</v>
      </c>
      <c r="F37" s="130">
        <f>ROUND((SUM(BG94:BG179)),  2)</f>
        <v>0</v>
      </c>
      <c r="G37" s="38"/>
      <c r="H37" s="38"/>
      <c r="I37" s="131">
        <v>0.20999999999999999</v>
      </c>
      <c r="J37" s="130">
        <f>0</f>
        <v>0</v>
      </c>
      <c r="K37" s="38"/>
      <c r="L37" s="12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1" t="s">
        <v>51</v>
      </c>
      <c r="F38" s="130">
        <f>ROUND((SUM(BH94:BH179)),  2)</f>
        <v>0</v>
      </c>
      <c r="G38" s="38"/>
      <c r="H38" s="38"/>
      <c r="I38" s="131">
        <v>0.12</v>
      </c>
      <c r="J38" s="130">
        <f>0</f>
        <v>0</v>
      </c>
      <c r="K38" s="38"/>
      <c r="L38" s="12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1" t="s">
        <v>52</v>
      </c>
      <c r="F39" s="130">
        <f>ROUND((SUM(BI94:BI179)),  2)</f>
        <v>0</v>
      </c>
      <c r="G39" s="38"/>
      <c r="H39" s="38"/>
      <c r="I39" s="131">
        <v>0</v>
      </c>
      <c r="J39" s="130">
        <f>0</f>
        <v>0</v>
      </c>
      <c r="K39" s="38"/>
      <c r="L39" s="12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12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2"/>
      <c r="D41" s="133" t="s">
        <v>53</v>
      </c>
      <c r="E41" s="76"/>
      <c r="F41" s="76"/>
      <c r="G41" s="134" t="s">
        <v>54</v>
      </c>
      <c r="H41" s="135" t="s">
        <v>55</v>
      </c>
      <c r="I41" s="76"/>
      <c r="J41" s="136">
        <f>SUM(J32:J39)</f>
        <v>0</v>
      </c>
      <c r="K41" s="137"/>
      <c r="L41" s="12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12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57"/>
      <c r="C46" s="58"/>
      <c r="D46" s="58"/>
      <c r="E46" s="58"/>
      <c r="F46" s="58"/>
      <c r="G46" s="58"/>
      <c r="H46" s="58"/>
      <c r="I46" s="58"/>
      <c r="J46" s="58"/>
      <c r="K46" s="58"/>
      <c r="L46" s="12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2" t="s">
        <v>100</v>
      </c>
      <c r="D47" s="38"/>
      <c r="E47" s="38"/>
      <c r="F47" s="38"/>
      <c r="G47" s="38"/>
      <c r="H47" s="38"/>
      <c r="I47" s="38"/>
      <c r="J47" s="38"/>
      <c r="K47" s="38"/>
      <c r="L47" s="12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12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17</v>
      </c>
      <c r="D49" s="38"/>
      <c r="E49" s="38"/>
      <c r="F49" s="38"/>
      <c r="G49" s="38"/>
      <c r="H49" s="38"/>
      <c r="I49" s="38"/>
      <c r="J49" s="38"/>
      <c r="K49" s="38"/>
      <c r="L49" s="12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38"/>
      <c r="D50" s="38"/>
      <c r="E50" s="123" t="str">
        <f>E7</f>
        <v>Údržba a oprava výměnných dílů zabezpečovacího zařízení v obvodu SSZT PCE 2024 - 2026</v>
      </c>
      <c r="F50" s="31"/>
      <c r="G50" s="31"/>
      <c r="H50" s="31"/>
      <c r="I50" s="38"/>
      <c r="J50" s="38"/>
      <c r="K50" s="38"/>
      <c r="L50" s="12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1" t="s">
        <v>96</v>
      </c>
      <c r="L51" s="21"/>
    </row>
    <row r="52" hidden="1" s="2" customFormat="1" ht="16.5" customHeight="1">
      <c r="A52" s="38"/>
      <c r="B52" s="39"/>
      <c r="C52" s="38"/>
      <c r="D52" s="38"/>
      <c r="E52" s="123" t="s">
        <v>97</v>
      </c>
      <c r="F52" s="38"/>
      <c r="G52" s="38"/>
      <c r="H52" s="38"/>
      <c r="I52" s="38"/>
      <c r="J52" s="38"/>
      <c r="K52" s="38"/>
      <c r="L52" s="12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1" t="s">
        <v>98</v>
      </c>
      <c r="D53" s="38"/>
      <c r="E53" s="38"/>
      <c r="F53" s="38"/>
      <c r="G53" s="38"/>
      <c r="H53" s="38"/>
      <c r="I53" s="38"/>
      <c r="J53" s="38"/>
      <c r="K53" s="38"/>
      <c r="L53" s="12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38"/>
      <c r="D54" s="38"/>
      <c r="E54" s="62" t="str">
        <f>E11</f>
        <v>Pu_VD_X - XII 2024 - Opravy výměnných dílů</v>
      </c>
      <c r="F54" s="38"/>
      <c r="G54" s="38"/>
      <c r="H54" s="38"/>
      <c r="I54" s="38"/>
      <c r="J54" s="38"/>
      <c r="K54" s="38"/>
      <c r="L54" s="12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38"/>
      <c r="D55" s="38"/>
      <c r="E55" s="38"/>
      <c r="F55" s="38"/>
      <c r="G55" s="38"/>
      <c r="H55" s="38"/>
      <c r="I55" s="38"/>
      <c r="J55" s="38"/>
      <c r="K55" s="38"/>
      <c r="L55" s="12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1" t="s">
        <v>23</v>
      </c>
      <c r="D56" s="38"/>
      <c r="E56" s="38"/>
      <c r="F56" s="26" t="str">
        <f>F14</f>
        <v>Obvod SSZT Pardubice</v>
      </c>
      <c r="G56" s="38"/>
      <c r="H56" s="38"/>
      <c r="I56" s="31" t="s">
        <v>25</v>
      </c>
      <c r="J56" s="64" t="str">
        <f>IF(J14="","",J14)</f>
        <v>6. 5. 2024</v>
      </c>
      <c r="K56" s="38"/>
      <c r="L56" s="12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38"/>
      <c r="D57" s="38"/>
      <c r="E57" s="38"/>
      <c r="F57" s="38"/>
      <c r="G57" s="38"/>
      <c r="H57" s="38"/>
      <c r="I57" s="38"/>
      <c r="J57" s="38"/>
      <c r="K57" s="38"/>
      <c r="L57" s="12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1" t="s">
        <v>31</v>
      </c>
      <c r="D58" s="38"/>
      <c r="E58" s="38"/>
      <c r="F58" s="26" t="str">
        <f>E17</f>
        <v xml:space="preserve"> </v>
      </c>
      <c r="G58" s="38"/>
      <c r="H58" s="38"/>
      <c r="I58" s="31" t="s">
        <v>38</v>
      </c>
      <c r="J58" s="36" t="str">
        <f>E23</f>
        <v xml:space="preserve"> </v>
      </c>
      <c r="K58" s="38"/>
      <c r="L58" s="12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1" t="s">
        <v>36</v>
      </c>
      <c r="D59" s="38"/>
      <c r="E59" s="38"/>
      <c r="F59" s="26" t="str">
        <f>IF(E20="","",E20)</f>
        <v>Vyplň údaj</v>
      </c>
      <c r="G59" s="38"/>
      <c r="H59" s="38"/>
      <c r="I59" s="31" t="s">
        <v>40</v>
      </c>
      <c r="J59" s="36" t="str">
        <f>E26</f>
        <v xml:space="preserve"> </v>
      </c>
      <c r="K59" s="38"/>
      <c r="L59" s="12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38"/>
      <c r="D60" s="38"/>
      <c r="E60" s="38"/>
      <c r="F60" s="38"/>
      <c r="G60" s="38"/>
      <c r="H60" s="38"/>
      <c r="I60" s="38"/>
      <c r="J60" s="38"/>
      <c r="K60" s="38"/>
      <c r="L60" s="12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38" t="s">
        <v>101</v>
      </c>
      <c r="D61" s="132"/>
      <c r="E61" s="132"/>
      <c r="F61" s="132"/>
      <c r="G61" s="132"/>
      <c r="H61" s="132"/>
      <c r="I61" s="132"/>
      <c r="J61" s="139" t="s">
        <v>102</v>
      </c>
      <c r="K61" s="132"/>
      <c r="L61" s="12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38"/>
      <c r="D62" s="38"/>
      <c r="E62" s="38"/>
      <c r="F62" s="38"/>
      <c r="G62" s="38"/>
      <c r="H62" s="38"/>
      <c r="I62" s="38"/>
      <c r="J62" s="38"/>
      <c r="K62" s="38"/>
      <c r="L62" s="12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40" t="s">
        <v>75</v>
      </c>
      <c r="D63" s="38"/>
      <c r="E63" s="38"/>
      <c r="F63" s="38"/>
      <c r="G63" s="38"/>
      <c r="H63" s="38"/>
      <c r="I63" s="38"/>
      <c r="J63" s="90">
        <f>J94</f>
        <v>0</v>
      </c>
      <c r="K63" s="38"/>
      <c r="L63" s="12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8" t="s">
        <v>103</v>
      </c>
    </row>
    <row r="64" hidden="1" s="9" customFormat="1" ht="24.96" customHeight="1">
      <c r="A64" s="9"/>
      <c r="B64" s="141"/>
      <c r="C64" s="9"/>
      <c r="D64" s="142" t="s">
        <v>104</v>
      </c>
      <c r="E64" s="143"/>
      <c r="F64" s="143"/>
      <c r="G64" s="143"/>
      <c r="H64" s="143"/>
      <c r="I64" s="143"/>
      <c r="J64" s="144">
        <f>J95</f>
        <v>0</v>
      </c>
      <c r="K64" s="9"/>
      <c r="L64" s="14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45"/>
      <c r="C65" s="10"/>
      <c r="D65" s="146" t="s">
        <v>105</v>
      </c>
      <c r="E65" s="147"/>
      <c r="F65" s="147"/>
      <c r="G65" s="147"/>
      <c r="H65" s="147"/>
      <c r="I65" s="147"/>
      <c r="J65" s="148">
        <f>J96</f>
        <v>0</v>
      </c>
      <c r="K65" s="10"/>
      <c r="L65" s="14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45"/>
      <c r="C66" s="10"/>
      <c r="D66" s="146" t="s">
        <v>106</v>
      </c>
      <c r="E66" s="147"/>
      <c r="F66" s="147"/>
      <c r="G66" s="147"/>
      <c r="H66" s="147"/>
      <c r="I66" s="147"/>
      <c r="J66" s="148">
        <f>J100</f>
        <v>0</v>
      </c>
      <c r="K66" s="10"/>
      <c r="L66" s="14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45"/>
      <c r="C67" s="10"/>
      <c r="D67" s="146" t="s">
        <v>107</v>
      </c>
      <c r="E67" s="147"/>
      <c r="F67" s="147"/>
      <c r="G67" s="147"/>
      <c r="H67" s="147"/>
      <c r="I67" s="147"/>
      <c r="J67" s="148">
        <f>J125</f>
        <v>0</v>
      </c>
      <c r="K67" s="10"/>
      <c r="L67" s="14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45"/>
      <c r="C68" s="10"/>
      <c r="D68" s="146" t="s">
        <v>108</v>
      </c>
      <c r="E68" s="147"/>
      <c r="F68" s="147"/>
      <c r="G68" s="147"/>
      <c r="H68" s="147"/>
      <c r="I68" s="147"/>
      <c r="J68" s="148">
        <f>J134</f>
        <v>0</v>
      </c>
      <c r="K68" s="10"/>
      <c r="L68" s="14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45"/>
      <c r="C69" s="10"/>
      <c r="D69" s="146" t="s">
        <v>109</v>
      </c>
      <c r="E69" s="147"/>
      <c r="F69" s="147"/>
      <c r="G69" s="147"/>
      <c r="H69" s="147"/>
      <c r="I69" s="147"/>
      <c r="J69" s="148">
        <f>J161</f>
        <v>0</v>
      </c>
      <c r="K69" s="10"/>
      <c r="L69" s="14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45"/>
      <c r="C70" s="10"/>
      <c r="D70" s="146" t="s">
        <v>110</v>
      </c>
      <c r="E70" s="147"/>
      <c r="F70" s="147"/>
      <c r="G70" s="147"/>
      <c r="H70" s="147"/>
      <c r="I70" s="147"/>
      <c r="J70" s="148">
        <f>J168</f>
        <v>0</v>
      </c>
      <c r="K70" s="10"/>
      <c r="L70" s="14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45"/>
      <c r="C71" s="10"/>
      <c r="D71" s="146" t="s">
        <v>111</v>
      </c>
      <c r="E71" s="147"/>
      <c r="F71" s="147"/>
      <c r="G71" s="147"/>
      <c r="H71" s="147"/>
      <c r="I71" s="147"/>
      <c r="J71" s="148">
        <f>J172</f>
        <v>0</v>
      </c>
      <c r="K71" s="10"/>
      <c r="L71" s="14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45"/>
      <c r="C72" s="10"/>
      <c r="D72" s="146" t="s">
        <v>112</v>
      </c>
      <c r="E72" s="147"/>
      <c r="F72" s="147"/>
      <c r="G72" s="147"/>
      <c r="H72" s="147"/>
      <c r="I72" s="147"/>
      <c r="J72" s="148">
        <f>J176</f>
        <v>0</v>
      </c>
      <c r="K72" s="10"/>
      <c r="L72" s="14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2" customFormat="1" ht="21.84" customHeight="1">
      <c r="A73" s="38"/>
      <c r="B73" s="39"/>
      <c r="C73" s="38"/>
      <c r="D73" s="38"/>
      <c r="E73" s="38"/>
      <c r="F73" s="38"/>
      <c r="G73" s="38"/>
      <c r="H73" s="38"/>
      <c r="I73" s="38"/>
      <c r="J73" s="38"/>
      <c r="K73" s="38"/>
      <c r="L73" s="12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hidden="1" s="2" customFormat="1" ht="6.96" customHeight="1">
      <c r="A74" s="38"/>
      <c r="B74" s="55"/>
      <c r="C74" s="56"/>
      <c r="D74" s="56"/>
      <c r="E74" s="56"/>
      <c r="F74" s="56"/>
      <c r="G74" s="56"/>
      <c r="H74" s="56"/>
      <c r="I74" s="56"/>
      <c r="J74" s="56"/>
      <c r="K74" s="56"/>
      <c r="L74" s="12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hidden="1"/>
    <row r="76" hidden="1"/>
    <row r="77" hidden="1"/>
    <row r="78" s="2" customFormat="1" ht="6.96" customHeight="1">
      <c r="A78" s="38"/>
      <c r="B78" s="57"/>
      <c r="C78" s="58"/>
      <c r="D78" s="58"/>
      <c r="E78" s="58"/>
      <c r="F78" s="58"/>
      <c r="G78" s="58"/>
      <c r="H78" s="58"/>
      <c r="I78" s="58"/>
      <c r="J78" s="58"/>
      <c r="K78" s="58"/>
      <c r="L78" s="12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2" t="s">
        <v>113</v>
      </c>
      <c r="D79" s="38"/>
      <c r="E79" s="38"/>
      <c r="F79" s="38"/>
      <c r="G79" s="38"/>
      <c r="H79" s="38"/>
      <c r="I79" s="38"/>
      <c r="J79" s="38"/>
      <c r="K79" s="38"/>
      <c r="L79" s="12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38"/>
      <c r="D80" s="38"/>
      <c r="E80" s="38"/>
      <c r="F80" s="38"/>
      <c r="G80" s="38"/>
      <c r="H80" s="38"/>
      <c r="I80" s="38"/>
      <c r="J80" s="38"/>
      <c r="K80" s="38"/>
      <c r="L80" s="12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1" t="s">
        <v>17</v>
      </c>
      <c r="D81" s="38"/>
      <c r="E81" s="38"/>
      <c r="F81" s="38"/>
      <c r="G81" s="38"/>
      <c r="H81" s="38"/>
      <c r="I81" s="38"/>
      <c r="J81" s="38"/>
      <c r="K81" s="38"/>
      <c r="L81" s="12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38"/>
      <c r="D82" s="38"/>
      <c r="E82" s="123" t="str">
        <f>E7</f>
        <v>Údržba a oprava výměnných dílů zabezpečovacího zařízení v obvodu SSZT PCE 2024 - 2026</v>
      </c>
      <c r="F82" s="31"/>
      <c r="G82" s="31"/>
      <c r="H82" s="31"/>
      <c r="I82" s="38"/>
      <c r="J82" s="38"/>
      <c r="K82" s="38"/>
      <c r="L82" s="12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" customFormat="1" ht="12" customHeight="1">
      <c r="B83" s="21"/>
      <c r="C83" s="31" t="s">
        <v>96</v>
      </c>
      <c r="L83" s="21"/>
    </row>
    <row r="84" s="2" customFormat="1" ht="16.5" customHeight="1">
      <c r="A84" s="38"/>
      <c r="B84" s="39"/>
      <c r="C84" s="38"/>
      <c r="D84" s="38"/>
      <c r="E84" s="123" t="s">
        <v>97</v>
      </c>
      <c r="F84" s="38"/>
      <c r="G84" s="38"/>
      <c r="H84" s="38"/>
      <c r="I84" s="38"/>
      <c r="J84" s="38"/>
      <c r="K84" s="38"/>
      <c r="L84" s="12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1" t="s">
        <v>98</v>
      </c>
      <c r="D85" s="38"/>
      <c r="E85" s="38"/>
      <c r="F85" s="38"/>
      <c r="G85" s="38"/>
      <c r="H85" s="38"/>
      <c r="I85" s="38"/>
      <c r="J85" s="38"/>
      <c r="K85" s="38"/>
      <c r="L85" s="12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38"/>
      <c r="D86" s="38"/>
      <c r="E86" s="62" t="str">
        <f>E11</f>
        <v>Pu_VD_X - XII 2024 - Opravy výměnných dílů</v>
      </c>
      <c r="F86" s="38"/>
      <c r="G86" s="38"/>
      <c r="H86" s="38"/>
      <c r="I86" s="38"/>
      <c r="J86" s="38"/>
      <c r="K86" s="38"/>
      <c r="L86" s="12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38"/>
      <c r="D87" s="38"/>
      <c r="E87" s="38"/>
      <c r="F87" s="38"/>
      <c r="G87" s="38"/>
      <c r="H87" s="38"/>
      <c r="I87" s="38"/>
      <c r="J87" s="38"/>
      <c r="K87" s="38"/>
      <c r="L87" s="12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23</v>
      </c>
      <c r="D88" s="38"/>
      <c r="E88" s="38"/>
      <c r="F88" s="26" t="str">
        <f>F14</f>
        <v>Obvod SSZT Pardubice</v>
      </c>
      <c r="G88" s="38"/>
      <c r="H88" s="38"/>
      <c r="I88" s="31" t="s">
        <v>25</v>
      </c>
      <c r="J88" s="64" t="str">
        <f>IF(J14="","",J14)</f>
        <v>6. 5. 2024</v>
      </c>
      <c r="K88" s="38"/>
      <c r="L88" s="12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38"/>
      <c r="D89" s="38"/>
      <c r="E89" s="38"/>
      <c r="F89" s="38"/>
      <c r="G89" s="38"/>
      <c r="H89" s="38"/>
      <c r="I89" s="38"/>
      <c r="J89" s="38"/>
      <c r="K89" s="38"/>
      <c r="L89" s="12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1" t="s">
        <v>31</v>
      </c>
      <c r="D90" s="38"/>
      <c r="E90" s="38"/>
      <c r="F90" s="26" t="str">
        <f>E17</f>
        <v xml:space="preserve"> </v>
      </c>
      <c r="G90" s="38"/>
      <c r="H90" s="38"/>
      <c r="I90" s="31" t="s">
        <v>38</v>
      </c>
      <c r="J90" s="36" t="str">
        <f>E23</f>
        <v xml:space="preserve"> </v>
      </c>
      <c r="K90" s="38"/>
      <c r="L90" s="12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36</v>
      </c>
      <c r="D91" s="38"/>
      <c r="E91" s="38"/>
      <c r="F91" s="26" t="str">
        <f>IF(E20="","",E20)</f>
        <v>Vyplň údaj</v>
      </c>
      <c r="G91" s="38"/>
      <c r="H91" s="38"/>
      <c r="I91" s="31" t="s">
        <v>40</v>
      </c>
      <c r="J91" s="36" t="str">
        <f>E26</f>
        <v xml:space="preserve"> </v>
      </c>
      <c r="K91" s="38"/>
      <c r="L91" s="12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12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11" customFormat="1" ht="29.28" customHeight="1">
      <c r="A93" s="149"/>
      <c r="B93" s="150"/>
      <c r="C93" s="151" t="s">
        <v>114</v>
      </c>
      <c r="D93" s="152" t="s">
        <v>62</v>
      </c>
      <c r="E93" s="152" t="s">
        <v>58</v>
      </c>
      <c r="F93" s="152" t="s">
        <v>59</v>
      </c>
      <c r="G93" s="152" t="s">
        <v>115</v>
      </c>
      <c r="H93" s="152" t="s">
        <v>116</v>
      </c>
      <c r="I93" s="152" t="s">
        <v>117</v>
      </c>
      <c r="J93" s="152" t="s">
        <v>102</v>
      </c>
      <c r="K93" s="153" t="s">
        <v>118</v>
      </c>
      <c r="L93" s="154"/>
      <c r="M93" s="80" t="s">
        <v>3</v>
      </c>
      <c r="N93" s="81" t="s">
        <v>47</v>
      </c>
      <c r="O93" s="81" t="s">
        <v>119</v>
      </c>
      <c r="P93" s="81" t="s">
        <v>120</v>
      </c>
      <c r="Q93" s="81" t="s">
        <v>121</v>
      </c>
      <c r="R93" s="81" t="s">
        <v>122</v>
      </c>
      <c r="S93" s="81" t="s">
        <v>123</v>
      </c>
      <c r="T93" s="82" t="s">
        <v>124</v>
      </c>
      <c r="U93" s="149"/>
      <c r="V93" s="149"/>
      <c r="W93" s="149"/>
      <c r="X93" s="149"/>
      <c r="Y93" s="149"/>
      <c r="Z93" s="149"/>
      <c r="AA93" s="149"/>
      <c r="AB93" s="149"/>
      <c r="AC93" s="149"/>
      <c r="AD93" s="149"/>
      <c r="AE93" s="149"/>
    </row>
    <row r="94" s="2" customFormat="1" ht="22.8" customHeight="1">
      <c r="A94" s="38"/>
      <c r="B94" s="39"/>
      <c r="C94" s="87" t="s">
        <v>125</v>
      </c>
      <c r="D94" s="38"/>
      <c r="E94" s="38"/>
      <c r="F94" s="38"/>
      <c r="G94" s="38"/>
      <c r="H94" s="38"/>
      <c r="I94" s="38"/>
      <c r="J94" s="155">
        <f>BK94</f>
        <v>0</v>
      </c>
      <c r="K94" s="38"/>
      <c r="L94" s="39"/>
      <c r="M94" s="83"/>
      <c r="N94" s="68"/>
      <c r="O94" s="84"/>
      <c r="P94" s="156">
        <f>P95</f>
        <v>0</v>
      </c>
      <c r="Q94" s="84"/>
      <c r="R94" s="156">
        <f>R95</f>
        <v>0</v>
      </c>
      <c r="S94" s="84"/>
      <c r="T94" s="157">
        <f>T95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8" t="s">
        <v>76</v>
      </c>
      <c r="AU94" s="18" t="s">
        <v>103</v>
      </c>
      <c r="BK94" s="158">
        <f>BK95</f>
        <v>0</v>
      </c>
    </row>
    <row r="95" s="12" customFormat="1" ht="25.92" customHeight="1">
      <c r="A95" s="12"/>
      <c r="B95" s="159"/>
      <c r="C95" s="12"/>
      <c r="D95" s="160" t="s">
        <v>76</v>
      </c>
      <c r="E95" s="161" t="s">
        <v>126</v>
      </c>
      <c r="F95" s="161" t="s">
        <v>127</v>
      </c>
      <c r="G95" s="12"/>
      <c r="H95" s="12"/>
      <c r="I95" s="162"/>
      <c r="J95" s="163">
        <f>BK95</f>
        <v>0</v>
      </c>
      <c r="K95" s="12"/>
      <c r="L95" s="159"/>
      <c r="M95" s="164"/>
      <c r="N95" s="165"/>
      <c r="O95" s="165"/>
      <c r="P95" s="166">
        <f>P96+P100+P125+P134+P161+P168+P172+P176</f>
        <v>0</v>
      </c>
      <c r="Q95" s="165"/>
      <c r="R95" s="166">
        <f>R96+R100+R125+R134+R161+R168+R172+R176</f>
        <v>0</v>
      </c>
      <c r="S95" s="165"/>
      <c r="T95" s="167">
        <f>T96+T100+T125+T134+T161+T168+T172+T176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60" t="s">
        <v>128</v>
      </c>
      <c r="AT95" s="168" t="s">
        <v>76</v>
      </c>
      <c r="AU95" s="168" t="s">
        <v>77</v>
      </c>
      <c r="AY95" s="160" t="s">
        <v>129</v>
      </c>
      <c r="BK95" s="169">
        <f>BK96+BK100+BK125+BK134+BK161+BK168+BK172+BK176</f>
        <v>0</v>
      </c>
    </row>
    <row r="96" s="12" customFormat="1" ht="22.8" customHeight="1">
      <c r="A96" s="12"/>
      <c r="B96" s="159"/>
      <c r="C96" s="12"/>
      <c r="D96" s="160" t="s">
        <v>76</v>
      </c>
      <c r="E96" s="170" t="s">
        <v>130</v>
      </c>
      <c r="F96" s="170" t="s">
        <v>131</v>
      </c>
      <c r="G96" s="12"/>
      <c r="H96" s="12"/>
      <c r="I96" s="162"/>
      <c r="J96" s="171">
        <f>BK96</f>
        <v>0</v>
      </c>
      <c r="K96" s="12"/>
      <c r="L96" s="159"/>
      <c r="M96" s="164"/>
      <c r="N96" s="165"/>
      <c r="O96" s="165"/>
      <c r="P96" s="166">
        <f>SUM(P97:P99)</f>
        <v>0</v>
      </c>
      <c r="Q96" s="165"/>
      <c r="R96" s="166">
        <f>SUM(R97:R99)</f>
        <v>0</v>
      </c>
      <c r="S96" s="165"/>
      <c r="T96" s="167">
        <f>SUM(T97:T99)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60" t="s">
        <v>128</v>
      </c>
      <c r="AT96" s="168" t="s">
        <v>76</v>
      </c>
      <c r="AU96" s="168" t="s">
        <v>83</v>
      </c>
      <c r="AY96" s="160" t="s">
        <v>129</v>
      </c>
      <c r="BK96" s="169">
        <f>SUM(BK97:BK99)</f>
        <v>0</v>
      </c>
    </row>
    <row r="97" s="2" customFormat="1" ht="37.8" customHeight="1">
      <c r="A97" s="38"/>
      <c r="B97" s="172"/>
      <c r="C97" s="173" t="s">
        <v>83</v>
      </c>
      <c r="D97" s="173" t="s">
        <v>132</v>
      </c>
      <c r="E97" s="174" t="s">
        <v>133</v>
      </c>
      <c r="F97" s="175" t="s">
        <v>134</v>
      </c>
      <c r="G97" s="176" t="s">
        <v>135</v>
      </c>
      <c r="H97" s="177">
        <v>16</v>
      </c>
      <c r="I97" s="178"/>
      <c r="J97" s="179">
        <f>ROUND(I97*H97,2)</f>
        <v>0</v>
      </c>
      <c r="K97" s="175" t="s">
        <v>136</v>
      </c>
      <c r="L97" s="39"/>
      <c r="M97" s="180" t="s">
        <v>3</v>
      </c>
      <c r="N97" s="181" t="s">
        <v>48</v>
      </c>
      <c r="O97" s="72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84" t="s">
        <v>137</v>
      </c>
      <c r="AT97" s="184" t="s">
        <v>132</v>
      </c>
      <c r="AU97" s="184" t="s">
        <v>85</v>
      </c>
      <c r="AY97" s="18" t="s">
        <v>129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8" t="s">
        <v>83</v>
      </c>
      <c r="BK97" s="185">
        <f>ROUND(I97*H97,2)</f>
        <v>0</v>
      </c>
      <c r="BL97" s="18" t="s">
        <v>137</v>
      </c>
      <c r="BM97" s="184" t="s">
        <v>138</v>
      </c>
    </row>
    <row r="98" s="13" customFormat="1">
      <c r="A98" s="13"/>
      <c r="B98" s="186"/>
      <c r="C98" s="13"/>
      <c r="D98" s="187" t="s">
        <v>139</v>
      </c>
      <c r="E98" s="188" t="s">
        <v>3</v>
      </c>
      <c r="F98" s="189" t="s">
        <v>140</v>
      </c>
      <c r="G98" s="13"/>
      <c r="H98" s="188" t="s">
        <v>3</v>
      </c>
      <c r="I98" s="190"/>
      <c r="J98" s="13"/>
      <c r="K98" s="13"/>
      <c r="L98" s="186"/>
      <c r="M98" s="191"/>
      <c r="N98" s="192"/>
      <c r="O98" s="192"/>
      <c r="P98" s="192"/>
      <c r="Q98" s="192"/>
      <c r="R98" s="192"/>
      <c r="S98" s="192"/>
      <c r="T98" s="19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88" t="s">
        <v>139</v>
      </c>
      <c r="AU98" s="188" t="s">
        <v>85</v>
      </c>
      <c r="AV98" s="13" t="s">
        <v>83</v>
      </c>
      <c r="AW98" s="13" t="s">
        <v>39</v>
      </c>
      <c r="AX98" s="13" t="s">
        <v>77</v>
      </c>
      <c r="AY98" s="188" t="s">
        <v>129</v>
      </c>
    </row>
    <row r="99" s="14" customFormat="1">
      <c r="A99" s="14"/>
      <c r="B99" s="194"/>
      <c r="C99" s="14"/>
      <c r="D99" s="187" t="s">
        <v>139</v>
      </c>
      <c r="E99" s="195" t="s">
        <v>3</v>
      </c>
      <c r="F99" s="196" t="s">
        <v>141</v>
      </c>
      <c r="G99" s="14"/>
      <c r="H99" s="197">
        <v>16</v>
      </c>
      <c r="I99" s="198"/>
      <c r="J99" s="14"/>
      <c r="K99" s="14"/>
      <c r="L99" s="194"/>
      <c r="M99" s="199"/>
      <c r="N99" s="200"/>
      <c r="O99" s="200"/>
      <c r="P99" s="200"/>
      <c r="Q99" s="200"/>
      <c r="R99" s="200"/>
      <c r="S99" s="200"/>
      <c r="T99" s="20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195" t="s">
        <v>139</v>
      </c>
      <c r="AU99" s="195" t="s">
        <v>85</v>
      </c>
      <c r="AV99" s="14" t="s">
        <v>85</v>
      </c>
      <c r="AW99" s="14" t="s">
        <v>39</v>
      </c>
      <c r="AX99" s="14" t="s">
        <v>83</v>
      </c>
      <c r="AY99" s="195" t="s">
        <v>129</v>
      </c>
    </row>
    <row r="100" s="12" customFormat="1" ht="22.8" customHeight="1">
      <c r="A100" s="12"/>
      <c r="B100" s="159"/>
      <c r="C100" s="12"/>
      <c r="D100" s="160" t="s">
        <v>76</v>
      </c>
      <c r="E100" s="170" t="s">
        <v>142</v>
      </c>
      <c r="F100" s="170" t="s">
        <v>143</v>
      </c>
      <c r="G100" s="12"/>
      <c r="H100" s="12"/>
      <c r="I100" s="162"/>
      <c r="J100" s="171">
        <f>BK100</f>
        <v>0</v>
      </c>
      <c r="K100" s="12"/>
      <c r="L100" s="159"/>
      <c r="M100" s="164"/>
      <c r="N100" s="165"/>
      <c r="O100" s="165"/>
      <c r="P100" s="166">
        <f>SUM(P101:P124)</f>
        <v>0</v>
      </c>
      <c r="Q100" s="165"/>
      <c r="R100" s="166">
        <f>SUM(R101:R124)</f>
        <v>0</v>
      </c>
      <c r="S100" s="165"/>
      <c r="T100" s="167">
        <f>SUM(T101:T124)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60" t="s">
        <v>128</v>
      </c>
      <c r="AT100" s="168" t="s">
        <v>76</v>
      </c>
      <c r="AU100" s="168" t="s">
        <v>83</v>
      </c>
      <c r="AY100" s="160" t="s">
        <v>129</v>
      </c>
      <c r="BK100" s="169">
        <f>SUM(BK101:BK124)</f>
        <v>0</v>
      </c>
    </row>
    <row r="101" s="2" customFormat="1" ht="24.15" customHeight="1">
      <c r="A101" s="38"/>
      <c r="B101" s="172"/>
      <c r="C101" s="173" t="s">
        <v>85</v>
      </c>
      <c r="D101" s="173" t="s">
        <v>132</v>
      </c>
      <c r="E101" s="174" t="s">
        <v>144</v>
      </c>
      <c r="F101" s="175" t="s">
        <v>145</v>
      </c>
      <c r="G101" s="176" t="s">
        <v>135</v>
      </c>
      <c r="H101" s="177">
        <v>1</v>
      </c>
      <c r="I101" s="178"/>
      <c r="J101" s="179">
        <f>ROUND(I101*H101,2)</f>
        <v>0</v>
      </c>
      <c r="K101" s="175" t="s">
        <v>136</v>
      </c>
      <c r="L101" s="39"/>
      <c r="M101" s="180" t="s">
        <v>3</v>
      </c>
      <c r="N101" s="181" t="s">
        <v>48</v>
      </c>
      <c r="O101" s="72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84" t="s">
        <v>137</v>
      </c>
      <c r="AT101" s="184" t="s">
        <v>132</v>
      </c>
      <c r="AU101" s="184" t="s">
        <v>85</v>
      </c>
      <c r="AY101" s="18" t="s">
        <v>129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8" t="s">
        <v>83</v>
      </c>
      <c r="BK101" s="185">
        <f>ROUND(I101*H101,2)</f>
        <v>0</v>
      </c>
      <c r="BL101" s="18" t="s">
        <v>137</v>
      </c>
      <c r="BM101" s="184" t="s">
        <v>146</v>
      </c>
    </row>
    <row r="102" s="13" customFormat="1">
      <c r="A102" s="13"/>
      <c r="B102" s="186"/>
      <c r="C102" s="13"/>
      <c r="D102" s="187" t="s">
        <v>139</v>
      </c>
      <c r="E102" s="188" t="s">
        <v>3</v>
      </c>
      <c r="F102" s="189" t="s">
        <v>140</v>
      </c>
      <c r="G102" s="13"/>
      <c r="H102" s="188" t="s">
        <v>3</v>
      </c>
      <c r="I102" s="190"/>
      <c r="J102" s="13"/>
      <c r="K102" s="13"/>
      <c r="L102" s="186"/>
      <c r="M102" s="191"/>
      <c r="N102" s="192"/>
      <c r="O102" s="192"/>
      <c r="P102" s="192"/>
      <c r="Q102" s="192"/>
      <c r="R102" s="192"/>
      <c r="S102" s="192"/>
      <c r="T102" s="19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188" t="s">
        <v>139</v>
      </c>
      <c r="AU102" s="188" t="s">
        <v>85</v>
      </c>
      <c r="AV102" s="13" t="s">
        <v>83</v>
      </c>
      <c r="AW102" s="13" t="s">
        <v>39</v>
      </c>
      <c r="AX102" s="13" t="s">
        <v>77</v>
      </c>
      <c r="AY102" s="188" t="s">
        <v>129</v>
      </c>
    </row>
    <row r="103" s="14" customFormat="1">
      <c r="A103" s="14"/>
      <c r="B103" s="194"/>
      <c r="C103" s="14"/>
      <c r="D103" s="187" t="s">
        <v>139</v>
      </c>
      <c r="E103" s="195" t="s">
        <v>3</v>
      </c>
      <c r="F103" s="196" t="s">
        <v>147</v>
      </c>
      <c r="G103" s="14"/>
      <c r="H103" s="197">
        <v>1</v>
      </c>
      <c r="I103" s="198"/>
      <c r="J103" s="14"/>
      <c r="K103" s="14"/>
      <c r="L103" s="194"/>
      <c r="M103" s="199"/>
      <c r="N103" s="200"/>
      <c r="O103" s="200"/>
      <c r="P103" s="200"/>
      <c r="Q103" s="200"/>
      <c r="R103" s="200"/>
      <c r="S103" s="200"/>
      <c r="T103" s="20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195" t="s">
        <v>139</v>
      </c>
      <c r="AU103" s="195" t="s">
        <v>85</v>
      </c>
      <c r="AV103" s="14" t="s">
        <v>85</v>
      </c>
      <c r="AW103" s="14" t="s">
        <v>39</v>
      </c>
      <c r="AX103" s="14" t="s">
        <v>83</v>
      </c>
      <c r="AY103" s="195" t="s">
        <v>129</v>
      </c>
    </row>
    <row r="104" s="2" customFormat="1" ht="24.15" customHeight="1">
      <c r="A104" s="38"/>
      <c r="B104" s="172"/>
      <c r="C104" s="173" t="s">
        <v>148</v>
      </c>
      <c r="D104" s="173" t="s">
        <v>132</v>
      </c>
      <c r="E104" s="174" t="s">
        <v>149</v>
      </c>
      <c r="F104" s="175" t="s">
        <v>150</v>
      </c>
      <c r="G104" s="176" t="s">
        <v>135</v>
      </c>
      <c r="H104" s="177">
        <v>3</v>
      </c>
      <c r="I104" s="178"/>
      <c r="J104" s="179">
        <f>ROUND(I104*H104,2)</f>
        <v>0</v>
      </c>
      <c r="K104" s="175" t="s">
        <v>136</v>
      </c>
      <c r="L104" s="39"/>
      <c r="M104" s="180" t="s">
        <v>3</v>
      </c>
      <c r="N104" s="181" t="s">
        <v>48</v>
      </c>
      <c r="O104" s="72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84" t="s">
        <v>137</v>
      </c>
      <c r="AT104" s="184" t="s">
        <v>132</v>
      </c>
      <c r="AU104" s="184" t="s">
        <v>85</v>
      </c>
      <c r="AY104" s="18" t="s">
        <v>129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8" t="s">
        <v>83</v>
      </c>
      <c r="BK104" s="185">
        <f>ROUND(I104*H104,2)</f>
        <v>0</v>
      </c>
      <c r="BL104" s="18" t="s">
        <v>137</v>
      </c>
      <c r="BM104" s="184" t="s">
        <v>151</v>
      </c>
    </row>
    <row r="105" s="13" customFormat="1">
      <c r="A105" s="13"/>
      <c r="B105" s="186"/>
      <c r="C105" s="13"/>
      <c r="D105" s="187" t="s">
        <v>139</v>
      </c>
      <c r="E105" s="188" t="s">
        <v>3</v>
      </c>
      <c r="F105" s="189" t="s">
        <v>140</v>
      </c>
      <c r="G105" s="13"/>
      <c r="H105" s="188" t="s">
        <v>3</v>
      </c>
      <c r="I105" s="190"/>
      <c r="J105" s="13"/>
      <c r="K105" s="13"/>
      <c r="L105" s="186"/>
      <c r="M105" s="191"/>
      <c r="N105" s="192"/>
      <c r="O105" s="192"/>
      <c r="P105" s="192"/>
      <c r="Q105" s="192"/>
      <c r="R105" s="192"/>
      <c r="S105" s="192"/>
      <c r="T105" s="19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88" t="s">
        <v>139</v>
      </c>
      <c r="AU105" s="188" t="s">
        <v>85</v>
      </c>
      <c r="AV105" s="13" t="s">
        <v>83</v>
      </c>
      <c r="AW105" s="13" t="s">
        <v>39</v>
      </c>
      <c r="AX105" s="13" t="s">
        <v>77</v>
      </c>
      <c r="AY105" s="188" t="s">
        <v>129</v>
      </c>
    </row>
    <row r="106" s="14" customFormat="1">
      <c r="A106" s="14"/>
      <c r="B106" s="194"/>
      <c r="C106" s="14"/>
      <c r="D106" s="187" t="s">
        <v>139</v>
      </c>
      <c r="E106" s="195" t="s">
        <v>3</v>
      </c>
      <c r="F106" s="196" t="s">
        <v>152</v>
      </c>
      <c r="G106" s="14"/>
      <c r="H106" s="197">
        <v>3</v>
      </c>
      <c r="I106" s="198"/>
      <c r="J106" s="14"/>
      <c r="K106" s="14"/>
      <c r="L106" s="194"/>
      <c r="M106" s="199"/>
      <c r="N106" s="200"/>
      <c r="O106" s="200"/>
      <c r="P106" s="200"/>
      <c r="Q106" s="200"/>
      <c r="R106" s="200"/>
      <c r="S106" s="200"/>
      <c r="T106" s="20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195" t="s">
        <v>139</v>
      </c>
      <c r="AU106" s="195" t="s">
        <v>85</v>
      </c>
      <c r="AV106" s="14" t="s">
        <v>85</v>
      </c>
      <c r="AW106" s="14" t="s">
        <v>39</v>
      </c>
      <c r="AX106" s="14" t="s">
        <v>83</v>
      </c>
      <c r="AY106" s="195" t="s">
        <v>129</v>
      </c>
    </row>
    <row r="107" s="2" customFormat="1" ht="24.15" customHeight="1">
      <c r="A107" s="38"/>
      <c r="B107" s="172"/>
      <c r="C107" s="173" t="s">
        <v>128</v>
      </c>
      <c r="D107" s="173" t="s">
        <v>132</v>
      </c>
      <c r="E107" s="174" t="s">
        <v>153</v>
      </c>
      <c r="F107" s="175" t="s">
        <v>154</v>
      </c>
      <c r="G107" s="176" t="s">
        <v>135</v>
      </c>
      <c r="H107" s="177">
        <v>1</v>
      </c>
      <c r="I107" s="178"/>
      <c r="J107" s="179">
        <f>ROUND(I107*H107,2)</f>
        <v>0</v>
      </c>
      <c r="K107" s="175" t="s">
        <v>136</v>
      </c>
      <c r="L107" s="39"/>
      <c r="M107" s="180" t="s">
        <v>3</v>
      </c>
      <c r="N107" s="181" t="s">
        <v>48</v>
      </c>
      <c r="O107" s="72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84" t="s">
        <v>137</v>
      </c>
      <c r="AT107" s="184" t="s">
        <v>132</v>
      </c>
      <c r="AU107" s="184" t="s">
        <v>85</v>
      </c>
      <c r="AY107" s="18" t="s">
        <v>129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8" t="s">
        <v>83</v>
      </c>
      <c r="BK107" s="185">
        <f>ROUND(I107*H107,2)</f>
        <v>0</v>
      </c>
      <c r="BL107" s="18" t="s">
        <v>137</v>
      </c>
      <c r="BM107" s="184" t="s">
        <v>155</v>
      </c>
    </row>
    <row r="108" s="13" customFormat="1">
      <c r="A108" s="13"/>
      <c r="B108" s="186"/>
      <c r="C108" s="13"/>
      <c r="D108" s="187" t="s">
        <v>139</v>
      </c>
      <c r="E108" s="188" t="s">
        <v>3</v>
      </c>
      <c r="F108" s="189" t="s">
        <v>140</v>
      </c>
      <c r="G108" s="13"/>
      <c r="H108" s="188" t="s">
        <v>3</v>
      </c>
      <c r="I108" s="190"/>
      <c r="J108" s="13"/>
      <c r="K108" s="13"/>
      <c r="L108" s="186"/>
      <c r="M108" s="191"/>
      <c r="N108" s="192"/>
      <c r="O108" s="192"/>
      <c r="P108" s="192"/>
      <c r="Q108" s="192"/>
      <c r="R108" s="192"/>
      <c r="S108" s="192"/>
      <c r="T108" s="19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88" t="s">
        <v>139</v>
      </c>
      <c r="AU108" s="188" t="s">
        <v>85</v>
      </c>
      <c r="AV108" s="13" t="s">
        <v>83</v>
      </c>
      <c r="AW108" s="13" t="s">
        <v>39</v>
      </c>
      <c r="AX108" s="13" t="s">
        <v>77</v>
      </c>
      <c r="AY108" s="188" t="s">
        <v>129</v>
      </c>
    </row>
    <row r="109" s="14" customFormat="1">
      <c r="A109" s="14"/>
      <c r="B109" s="194"/>
      <c r="C109" s="14"/>
      <c r="D109" s="187" t="s">
        <v>139</v>
      </c>
      <c r="E109" s="195" t="s">
        <v>3</v>
      </c>
      <c r="F109" s="196" t="s">
        <v>156</v>
      </c>
      <c r="G109" s="14"/>
      <c r="H109" s="197">
        <v>1</v>
      </c>
      <c r="I109" s="198"/>
      <c r="J109" s="14"/>
      <c r="K109" s="14"/>
      <c r="L109" s="194"/>
      <c r="M109" s="199"/>
      <c r="N109" s="200"/>
      <c r="O109" s="200"/>
      <c r="P109" s="200"/>
      <c r="Q109" s="200"/>
      <c r="R109" s="200"/>
      <c r="S109" s="200"/>
      <c r="T109" s="20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195" t="s">
        <v>139</v>
      </c>
      <c r="AU109" s="195" t="s">
        <v>85</v>
      </c>
      <c r="AV109" s="14" t="s">
        <v>85</v>
      </c>
      <c r="AW109" s="14" t="s">
        <v>39</v>
      </c>
      <c r="AX109" s="14" t="s">
        <v>83</v>
      </c>
      <c r="AY109" s="195" t="s">
        <v>129</v>
      </c>
    </row>
    <row r="110" s="2" customFormat="1" ht="24.15" customHeight="1">
      <c r="A110" s="38"/>
      <c r="B110" s="172"/>
      <c r="C110" s="173" t="s">
        <v>157</v>
      </c>
      <c r="D110" s="173" t="s">
        <v>132</v>
      </c>
      <c r="E110" s="174" t="s">
        <v>158</v>
      </c>
      <c r="F110" s="175" t="s">
        <v>159</v>
      </c>
      <c r="G110" s="176" t="s">
        <v>135</v>
      </c>
      <c r="H110" s="177">
        <v>1</v>
      </c>
      <c r="I110" s="178"/>
      <c r="J110" s="179">
        <f>ROUND(I110*H110,2)</f>
        <v>0</v>
      </c>
      <c r="K110" s="175" t="s">
        <v>136</v>
      </c>
      <c r="L110" s="39"/>
      <c r="M110" s="180" t="s">
        <v>3</v>
      </c>
      <c r="N110" s="181" t="s">
        <v>48</v>
      </c>
      <c r="O110" s="72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84" t="s">
        <v>137</v>
      </c>
      <c r="AT110" s="184" t="s">
        <v>132</v>
      </c>
      <c r="AU110" s="184" t="s">
        <v>85</v>
      </c>
      <c r="AY110" s="18" t="s">
        <v>129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8" t="s">
        <v>83</v>
      </c>
      <c r="BK110" s="185">
        <f>ROUND(I110*H110,2)</f>
        <v>0</v>
      </c>
      <c r="BL110" s="18" t="s">
        <v>137</v>
      </c>
      <c r="BM110" s="184" t="s">
        <v>160</v>
      </c>
    </row>
    <row r="111" s="13" customFormat="1">
      <c r="A111" s="13"/>
      <c r="B111" s="186"/>
      <c r="C111" s="13"/>
      <c r="D111" s="187" t="s">
        <v>139</v>
      </c>
      <c r="E111" s="188" t="s">
        <v>3</v>
      </c>
      <c r="F111" s="189" t="s">
        <v>140</v>
      </c>
      <c r="G111" s="13"/>
      <c r="H111" s="188" t="s">
        <v>3</v>
      </c>
      <c r="I111" s="190"/>
      <c r="J111" s="13"/>
      <c r="K111" s="13"/>
      <c r="L111" s="186"/>
      <c r="M111" s="191"/>
      <c r="N111" s="192"/>
      <c r="O111" s="192"/>
      <c r="P111" s="192"/>
      <c r="Q111" s="192"/>
      <c r="R111" s="192"/>
      <c r="S111" s="192"/>
      <c r="T111" s="19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188" t="s">
        <v>139</v>
      </c>
      <c r="AU111" s="188" t="s">
        <v>85</v>
      </c>
      <c r="AV111" s="13" t="s">
        <v>83</v>
      </c>
      <c r="AW111" s="13" t="s">
        <v>39</v>
      </c>
      <c r="AX111" s="13" t="s">
        <v>77</v>
      </c>
      <c r="AY111" s="188" t="s">
        <v>129</v>
      </c>
    </row>
    <row r="112" s="14" customFormat="1">
      <c r="A112" s="14"/>
      <c r="B112" s="194"/>
      <c r="C112" s="14"/>
      <c r="D112" s="187" t="s">
        <v>139</v>
      </c>
      <c r="E112" s="195" t="s">
        <v>3</v>
      </c>
      <c r="F112" s="196" t="s">
        <v>161</v>
      </c>
      <c r="G112" s="14"/>
      <c r="H112" s="197">
        <v>1</v>
      </c>
      <c r="I112" s="198"/>
      <c r="J112" s="14"/>
      <c r="K112" s="14"/>
      <c r="L112" s="194"/>
      <c r="M112" s="199"/>
      <c r="N112" s="200"/>
      <c r="O112" s="200"/>
      <c r="P112" s="200"/>
      <c r="Q112" s="200"/>
      <c r="R112" s="200"/>
      <c r="S112" s="200"/>
      <c r="T112" s="20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195" t="s">
        <v>139</v>
      </c>
      <c r="AU112" s="195" t="s">
        <v>85</v>
      </c>
      <c r="AV112" s="14" t="s">
        <v>85</v>
      </c>
      <c r="AW112" s="14" t="s">
        <v>39</v>
      </c>
      <c r="AX112" s="14" t="s">
        <v>83</v>
      </c>
      <c r="AY112" s="195" t="s">
        <v>129</v>
      </c>
    </row>
    <row r="113" s="2" customFormat="1" ht="24.15" customHeight="1">
      <c r="A113" s="38"/>
      <c r="B113" s="172"/>
      <c r="C113" s="173" t="s">
        <v>162</v>
      </c>
      <c r="D113" s="173" t="s">
        <v>132</v>
      </c>
      <c r="E113" s="174" t="s">
        <v>163</v>
      </c>
      <c r="F113" s="175" t="s">
        <v>164</v>
      </c>
      <c r="G113" s="176" t="s">
        <v>135</v>
      </c>
      <c r="H113" s="177">
        <v>1</v>
      </c>
      <c r="I113" s="178"/>
      <c r="J113" s="179">
        <f>ROUND(I113*H113,2)</f>
        <v>0</v>
      </c>
      <c r="K113" s="175" t="s">
        <v>136</v>
      </c>
      <c r="L113" s="39"/>
      <c r="M113" s="180" t="s">
        <v>3</v>
      </c>
      <c r="N113" s="181" t="s">
        <v>48</v>
      </c>
      <c r="O113" s="72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184" t="s">
        <v>137</v>
      </c>
      <c r="AT113" s="184" t="s">
        <v>132</v>
      </c>
      <c r="AU113" s="184" t="s">
        <v>85</v>
      </c>
      <c r="AY113" s="18" t="s">
        <v>129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8" t="s">
        <v>83</v>
      </c>
      <c r="BK113" s="185">
        <f>ROUND(I113*H113,2)</f>
        <v>0</v>
      </c>
      <c r="BL113" s="18" t="s">
        <v>137</v>
      </c>
      <c r="BM113" s="184" t="s">
        <v>165</v>
      </c>
    </row>
    <row r="114" s="13" customFormat="1">
      <c r="A114" s="13"/>
      <c r="B114" s="186"/>
      <c r="C114" s="13"/>
      <c r="D114" s="187" t="s">
        <v>139</v>
      </c>
      <c r="E114" s="188" t="s">
        <v>3</v>
      </c>
      <c r="F114" s="189" t="s">
        <v>140</v>
      </c>
      <c r="G114" s="13"/>
      <c r="H114" s="188" t="s">
        <v>3</v>
      </c>
      <c r="I114" s="190"/>
      <c r="J114" s="13"/>
      <c r="K114" s="13"/>
      <c r="L114" s="186"/>
      <c r="M114" s="191"/>
      <c r="N114" s="192"/>
      <c r="O114" s="192"/>
      <c r="P114" s="192"/>
      <c r="Q114" s="192"/>
      <c r="R114" s="192"/>
      <c r="S114" s="192"/>
      <c r="T114" s="19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88" t="s">
        <v>139</v>
      </c>
      <c r="AU114" s="188" t="s">
        <v>85</v>
      </c>
      <c r="AV114" s="13" t="s">
        <v>83</v>
      </c>
      <c r="AW114" s="13" t="s">
        <v>39</v>
      </c>
      <c r="AX114" s="13" t="s">
        <v>77</v>
      </c>
      <c r="AY114" s="188" t="s">
        <v>129</v>
      </c>
    </row>
    <row r="115" s="14" customFormat="1">
      <c r="A115" s="14"/>
      <c r="B115" s="194"/>
      <c r="C115" s="14"/>
      <c r="D115" s="187" t="s">
        <v>139</v>
      </c>
      <c r="E115" s="195" t="s">
        <v>3</v>
      </c>
      <c r="F115" s="196" t="s">
        <v>166</v>
      </c>
      <c r="G115" s="14"/>
      <c r="H115" s="197">
        <v>1</v>
      </c>
      <c r="I115" s="198"/>
      <c r="J115" s="14"/>
      <c r="K115" s="14"/>
      <c r="L115" s="194"/>
      <c r="M115" s="199"/>
      <c r="N115" s="200"/>
      <c r="O115" s="200"/>
      <c r="P115" s="200"/>
      <c r="Q115" s="200"/>
      <c r="R115" s="200"/>
      <c r="S115" s="200"/>
      <c r="T115" s="20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195" t="s">
        <v>139</v>
      </c>
      <c r="AU115" s="195" t="s">
        <v>85</v>
      </c>
      <c r="AV115" s="14" t="s">
        <v>85</v>
      </c>
      <c r="AW115" s="14" t="s">
        <v>39</v>
      </c>
      <c r="AX115" s="14" t="s">
        <v>83</v>
      </c>
      <c r="AY115" s="195" t="s">
        <v>129</v>
      </c>
    </row>
    <row r="116" s="2" customFormat="1" ht="24.15" customHeight="1">
      <c r="A116" s="38"/>
      <c r="B116" s="172"/>
      <c r="C116" s="173" t="s">
        <v>167</v>
      </c>
      <c r="D116" s="173" t="s">
        <v>132</v>
      </c>
      <c r="E116" s="174" t="s">
        <v>168</v>
      </c>
      <c r="F116" s="175" t="s">
        <v>169</v>
      </c>
      <c r="G116" s="176" t="s">
        <v>135</v>
      </c>
      <c r="H116" s="177">
        <v>2</v>
      </c>
      <c r="I116" s="178"/>
      <c r="J116" s="179">
        <f>ROUND(I116*H116,2)</f>
        <v>0</v>
      </c>
      <c r="K116" s="175" t="s">
        <v>136</v>
      </c>
      <c r="L116" s="39"/>
      <c r="M116" s="180" t="s">
        <v>3</v>
      </c>
      <c r="N116" s="181" t="s">
        <v>48</v>
      </c>
      <c r="O116" s="72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184" t="s">
        <v>137</v>
      </c>
      <c r="AT116" s="184" t="s">
        <v>132</v>
      </c>
      <c r="AU116" s="184" t="s">
        <v>85</v>
      </c>
      <c r="AY116" s="18" t="s">
        <v>129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8" t="s">
        <v>83</v>
      </c>
      <c r="BK116" s="185">
        <f>ROUND(I116*H116,2)</f>
        <v>0</v>
      </c>
      <c r="BL116" s="18" t="s">
        <v>137</v>
      </c>
      <c r="BM116" s="184" t="s">
        <v>170</v>
      </c>
    </row>
    <row r="117" s="13" customFormat="1">
      <c r="A117" s="13"/>
      <c r="B117" s="186"/>
      <c r="C117" s="13"/>
      <c r="D117" s="187" t="s">
        <v>139</v>
      </c>
      <c r="E117" s="188" t="s">
        <v>3</v>
      </c>
      <c r="F117" s="189" t="s">
        <v>140</v>
      </c>
      <c r="G117" s="13"/>
      <c r="H117" s="188" t="s">
        <v>3</v>
      </c>
      <c r="I117" s="190"/>
      <c r="J117" s="13"/>
      <c r="K117" s="13"/>
      <c r="L117" s="186"/>
      <c r="M117" s="191"/>
      <c r="N117" s="192"/>
      <c r="O117" s="192"/>
      <c r="P117" s="192"/>
      <c r="Q117" s="192"/>
      <c r="R117" s="192"/>
      <c r="S117" s="192"/>
      <c r="T117" s="19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88" t="s">
        <v>139</v>
      </c>
      <c r="AU117" s="188" t="s">
        <v>85</v>
      </c>
      <c r="AV117" s="13" t="s">
        <v>83</v>
      </c>
      <c r="AW117" s="13" t="s">
        <v>39</v>
      </c>
      <c r="AX117" s="13" t="s">
        <v>77</v>
      </c>
      <c r="AY117" s="188" t="s">
        <v>129</v>
      </c>
    </row>
    <row r="118" s="14" customFormat="1">
      <c r="A118" s="14"/>
      <c r="B118" s="194"/>
      <c r="C118" s="14"/>
      <c r="D118" s="187" t="s">
        <v>139</v>
      </c>
      <c r="E118" s="195" t="s">
        <v>3</v>
      </c>
      <c r="F118" s="196" t="s">
        <v>171</v>
      </c>
      <c r="G118" s="14"/>
      <c r="H118" s="197">
        <v>2</v>
      </c>
      <c r="I118" s="198"/>
      <c r="J118" s="14"/>
      <c r="K118" s="14"/>
      <c r="L118" s="194"/>
      <c r="M118" s="199"/>
      <c r="N118" s="200"/>
      <c r="O118" s="200"/>
      <c r="P118" s="200"/>
      <c r="Q118" s="200"/>
      <c r="R118" s="200"/>
      <c r="S118" s="200"/>
      <c r="T118" s="20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195" t="s">
        <v>139</v>
      </c>
      <c r="AU118" s="195" t="s">
        <v>85</v>
      </c>
      <c r="AV118" s="14" t="s">
        <v>85</v>
      </c>
      <c r="AW118" s="14" t="s">
        <v>39</v>
      </c>
      <c r="AX118" s="14" t="s">
        <v>83</v>
      </c>
      <c r="AY118" s="195" t="s">
        <v>129</v>
      </c>
    </row>
    <row r="119" s="2" customFormat="1" ht="24.15" customHeight="1">
      <c r="A119" s="38"/>
      <c r="B119" s="172"/>
      <c r="C119" s="173" t="s">
        <v>172</v>
      </c>
      <c r="D119" s="173" t="s">
        <v>132</v>
      </c>
      <c r="E119" s="174" t="s">
        <v>173</v>
      </c>
      <c r="F119" s="175" t="s">
        <v>174</v>
      </c>
      <c r="G119" s="176" t="s">
        <v>135</v>
      </c>
      <c r="H119" s="177">
        <v>1</v>
      </c>
      <c r="I119" s="178"/>
      <c r="J119" s="179">
        <f>ROUND(I119*H119,2)</f>
        <v>0</v>
      </c>
      <c r="K119" s="175" t="s">
        <v>136</v>
      </c>
      <c r="L119" s="39"/>
      <c r="M119" s="180" t="s">
        <v>3</v>
      </c>
      <c r="N119" s="181" t="s">
        <v>48</v>
      </c>
      <c r="O119" s="72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84" t="s">
        <v>137</v>
      </c>
      <c r="AT119" s="184" t="s">
        <v>132</v>
      </c>
      <c r="AU119" s="184" t="s">
        <v>85</v>
      </c>
      <c r="AY119" s="18" t="s">
        <v>129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8" t="s">
        <v>83</v>
      </c>
      <c r="BK119" s="185">
        <f>ROUND(I119*H119,2)</f>
        <v>0</v>
      </c>
      <c r="BL119" s="18" t="s">
        <v>137</v>
      </c>
      <c r="BM119" s="184" t="s">
        <v>175</v>
      </c>
    </row>
    <row r="120" s="13" customFormat="1">
      <c r="A120" s="13"/>
      <c r="B120" s="186"/>
      <c r="C120" s="13"/>
      <c r="D120" s="187" t="s">
        <v>139</v>
      </c>
      <c r="E120" s="188" t="s">
        <v>3</v>
      </c>
      <c r="F120" s="189" t="s">
        <v>140</v>
      </c>
      <c r="G120" s="13"/>
      <c r="H120" s="188" t="s">
        <v>3</v>
      </c>
      <c r="I120" s="190"/>
      <c r="J120" s="13"/>
      <c r="K120" s="13"/>
      <c r="L120" s="186"/>
      <c r="M120" s="191"/>
      <c r="N120" s="192"/>
      <c r="O120" s="192"/>
      <c r="P120" s="192"/>
      <c r="Q120" s="192"/>
      <c r="R120" s="192"/>
      <c r="S120" s="192"/>
      <c r="T120" s="19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88" t="s">
        <v>139</v>
      </c>
      <c r="AU120" s="188" t="s">
        <v>85</v>
      </c>
      <c r="AV120" s="13" t="s">
        <v>83</v>
      </c>
      <c r="AW120" s="13" t="s">
        <v>39</v>
      </c>
      <c r="AX120" s="13" t="s">
        <v>77</v>
      </c>
      <c r="AY120" s="188" t="s">
        <v>129</v>
      </c>
    </row>
    <row r="121" s="14" customFormat="1">
      <c r="A121" s="14"/>
      <c r="B121" s="194"/>
      <c r="C121" s="14"/>
      <c r="D121" s="187" t="s">
        <v>139</v>
      </c>
      <c r="E121" s="195" t="s">
        <v>3</v>
      </c>
      <c r="F121" s="196" t="s">
        <v>176</v>
      </c>
      <c r="G121" s="14"/>
      <c r="H121" s="197">
        <v>1</v>
      </c>
      <c r="I121" s="198"/>
      <c r="J121" s="14"/>
      <c r="K121" s="14"/>
      <c r="L121" s="194"/>
      <c r="M121" s="199"/>
      <c r="N121" s="200"/>
      <c r="O121" s="200"/>
      <c r="P121" s="200"/>
      <c r="Q121" s="200"/>
      <c r="R121" s="200"/>
      <c r="S121" s="200"/>
      <c r="T121" s="20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195" t="s">
        <v>139</v>
      </c>
      <c r="AU121" s="195" t="s">
        <v>85</v>
      </c>
      <c r="AV121" s="14" t="s">
        <v>85</v>
      </c>
      <c r="AW121" s="14" t="s">
        <v>39</v>
      </c>
      <c r="AX121" s="14" t="s">
        <v>83</v>
      </c>
      <c r="AY121" s="195" t="s">
        <v>129</v>
      </c>
    </row>
    <row r="122" s="2" customFormat="1" ht="24.15" customHeight="1">
      <c r="A122" s="38"/>
      <c r="B122" s="172"/>
      <c r="C122" s="173" t="s">
        <v>177</v>
      </c>
      <c r="D122" s="173" t="s">
        <v>132</v>
      </c>
      <c r="E122" s="174" t="s">
        <v>178</v>
      </c>
      <c r="F122" s="175" t="s">
        <v>179</v>
      </c>
      <c r="G122" s="176" t="s">
        <v>135</v>
      </c>
      <c r="H122" s="177">
        <v>1</v>
      </c>
      <c r="I122" s="178"/>
      <c r="J122" s="179">
        <f>ROUND(I122*H122,2)</f>
        <v>0</v>
      </c>
      <c r="K122" s="175" t="s">
        <v>136</v>
      </c>
      <c r="L122" s="39"/>
      <c r="M122" s="180" t="s">
        <v>3</v>
      </c>
      <c r="N122" s="181" t="s">
        <v>48</v>
      </c>
      <c r="O122" s="72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84" t="s">
        <v>137</v>
      </c>
      <c r="AT122" s="184" t="s">
        <v>132</v>
      </c>
      <c r="AU122" s="184" t="s">
        <v>85</v>
      </c>
      <c r="AY122" s="18" t="s">
        <v>129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8" t="s">
        <v>83</v>
      </c>
      <c r="BK122" s="185">
        <f>ROUND(I122*H122,2)</f>
        <v>0</v>
      </c>
      <c r="BL122" s="18" t="s">
        <v>137</v>
      </c>
      <c r="BM122" s="184" t="s">
        <v>180</v>
      </c>
    </row>
    <row r="123" s="13" customFormat="1">
      <c r="A123" s="13"/>
      <c r="B123" s="186"/>
      <c r="C123" s="13"/>
      <c r="D123" s="187" t="s">
        <v>139</v>
      </c>
      <c r="E123" s="188" t="s">
        <v>3</v>
      </c>
      <c r="F123" s="189" t="s">
        <v>140</v>
      </c>
      <c r="G123" s="13"/>
      <c r="H123" s="188" t="s">
        <v>3</v>
      </c>
      <c r="I123" s="190"/>
      <c r="J123" s="13"/>
      <c r="K123" s="13"/>
      <c r="L123" s="186"/>
      <c r="M123" s="191"/>
      <c r="N123" s="192"/>
      <c r="O123" s="192"/>
      <c r="P123" s="192"/>
      <c r="Q123" s="192"/>
      <c r="R123" s="192"/>
      <c r="S123" s="192"/>
      <c r="T123" s="19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88" t="s">
        <v>139</v>
      </c>
      <c r="AU123" s="188" t="s">
        <v>85</v>
      </c>
      <c r="AV123" s="13" t="s">
        <v>83</v>
      </c>
      <c r="AW123" s="13" t="s">
        <v>39</v>
      </c>
      <c r="AX123" s="13" t="s">
        <v>77</v>
      </c>
      <c r="AY123" s="188" t="s">
        <v>129</v>
      </c>
    </row>
    <row r="124" s="14" customFormat="1">
      <c r="A124" s="14"/>
      <c r="B124" s="194"/>
      <c r="C124" s="14"/>
      <c r="D124" s="187" t="s">
        <v>139</v>
      </c>
      <c r="E124" s="195" t="s">
        <v>3</v>
      </c>
      <c r="F124" s="196" t="s">
        <v>181</v>
      </c>
      <c r="G124" s="14"/>
      <c r="H124" s="197">
        <v>1</v>
      </c>
      <c r="I124" s="198"/>
      <c r="J124" s="14"/>
      <c r="K124" s="14"/>
      <c r="L124" s="194"/>
      <c r="M124" s="199"/>
      <c r="N124" s="200"/>
      <c r="O124" s="200"/>
      <c r="P124" s="200"/>
      <c r="Q124" s="200"/>
      <c r="R124" s="200"/>
      <c r="S124" s="200"/>
      <c r="T124" s="20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195" t="s">
        <v>139</v>
      </c>
      <c r="AU124" s="195" t="s">
        <v>85</v>
      </c>
      <c r="AV124" s="14" t="s">
        <v>85</v>
      </c>
      <c r="AW124" s="14" t="s">
        <v>39</v>
      </c>
      <c r="AX124" s="14" t="s">
        <v>83</v>
      </c>
      <c r="AY124" s="195" t="s">
        <v>129</v>
      </c>
    </row>
    <row r="125" s="12" customFormat="1" ht="22.8" customHeight="1">
      <c r="A125" s="12"/>
      <c r="B125" s="159"/>
      <c r="C125" s="12"/>
      <c r="D125" s="160" t="s">
        <v>76</v>
      </c>
      <c r="E125" s="170" t="s">
        <v>182</v>
      </c>
      <c r="F125" s="170" t="s">
        <v>183</v>
      </c>
      <c r="G125" s="12"/>
      <c r="H125" s="12"/>
      <c r="I125" s="162"/>
      <c r="J125" s="171">
        <f>BK125</f>
        <v>0</v>
      </c>
      <c r="K125" s="12"/>
      <c r="L125" s="159"/>
      <c r="M125" s="164"/>
      <c r="N125" s="165"/>
      <c r="O125" s="165"/>
      <c r="P125" s="166">
        <f>SUM(P126:P133)</f>
        <v>0</v>
      </c>
      <c r="Q125" s="165"/>
      <c r="R125" s="166">
        <f>SUM(R126:R133)</f>
        <v>0</v>
      </c>
      <c r="S125" s="165"/>
      <c r="T125" s="167">
        <f>SUM(T126:T133)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128</v>
      </c>
      <c r="AT125" s="168" t="s">
        <v>76</v>
      </c>
      <c r="AU125" s="168" t="s">
        <v>83</v>
      </c>
      <c r="AY125" s="160" t="s">
        <v>129</v>
      </c>
      <c r="BK125" s="169">
        <f>SUM(BK126:BK133)</f>
        <v>0</v>
      </c>
    </row>
    <row r="126" s="2" customFormat="1" ht="33" customHeight="1">
      <c r="A126" s="38"/>
      <c r="B126" s="172"/>
      <c r="C126" s="173" t="s">
        <v>184</v>
      </c>
      <c r="D126" s="173" t="s">
        <v>132</v>
      </c>
      <c r="E126" s="174" t="s">
        <v>185</v>
      </c>
      <c r="F126" s="175" t="s">
        <v>186</v>
      </c>
      <c r="G126" s="176" t="s">
        <v>135</v>
      </c>
      <c r="H126" s="177">
        <v>5</v>
      </c>
      <c r="I126" s="178"/>
      <c r="J126" s="179">
        <f>ROUND(I126*H126,2)</f>
        <v>0</v>
      </c>
      <c r="K126" s="175" t="s">
        <v>136</v>
      </c>
      <c r="L126" s="39"/>
      <c r="M126" s="180" t="s">
        <v>3</v>
      </c>
      <c r="N126" s="181" t="s">
        <v>48</v>
      </c>
      <c r="O126" s="72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4" t="s">
        <v>137</v>
      </c>
      <c r="AT126" s="184" t="s">
        <v>132</v>
      </c>
      <c r="AU126" s="184" t="s">
        <v>85</v>
      </c>
      <c r="AY126" s="18" t="s">
        <v>129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83</v>
      </c>
      <c r="BK126" s="185">
        <f>ROUND(I126*H126,2)</f>
        <v>0</v>
      </c>
      <c r="BL126" s="18" t="s">
        <v>137</v>
      </c>
      <c r="BM126" s="184" t="s">
        <v>187</v>
      </c>
    </row>
    <row r="127" s="13" customFormat="1">
      <c r="A127" s="13"/>
      <c r="B127" s="186"/>
      <c r="C127" s="13"/>
      <c r="D127" s="187" t="s">
        <v>139</v>
      </c>
      <c r="E127" s="188" t="s">
        <v>3</v>
      </c>
      <c r="F127" s="189" t="s">
        <v>140</v>
      </c>
      <c r="G127" s="13"/>
      <c r="H127" s="188" t="s">
        <v>3</v>
      </c>
      <c r="I127" s="190"/>
      <c r="J127" s="13"/>
      <c r="K127" s="13"/>
      <c r="L127" s="186"/>
      <c r="M127" s="191"/>
      <c r="N127" s="192"/>
      <c r="O127" s="192"/>
      <c r="P127" s="192"/>
      <c r="Q127" s="192"/>
      <c r="R127" s="192"/>
      <c r="S127" s="192"/>
      <c r="T127" s="19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8" t="s">
        <v>139</v>
      </c>
      <c r="AU127" s="188" t="s">
        <v>85</v>
      </c>
      <c r="AV127" s="13" t="s">
        <v>83</v>
      </c>
      <c r="AW127" s="13" t="s">
        <v>39</v>
      </c>
      <c r="AX127" s="13" t="s">
        <v>77</v>
      </c>
      <c r="AY127" s="188" t="s">
        <v>129</v>
      </c>
    </row>
    <row r="128" s="14" customFormat="1">
      <c r="A128" s="14"/>
      <c r="B128" s="194"/>
      <c r="C128" s="14"/>
      <c r="D128" s="187" t="s">
        <v>139</v>
      </c>
      <c r="E128" s="195" t="s">
        <v>3</v>
      </c>
      <c r="F128" s="196" t="s">
        <v>188</v>
      </c>
      <c r="G128" s="14"/>
      <c r="H128" s="197">
        <v>1</v>
      </c>
      <c r="I128" s="198"/>
      <c r="J128" s="14"/>
      <c r="K128" s="14"/>
      <c r="L128" s="194"/>
      <c r="M128" s="199"/>
      <c r="N128" s="200"/>
      <c r="O128" s="200"/>
      <c r="P128" s="200"/>
      <c r="Q128" s="200"/>
      <c r="R128" s="200"/>
      <c r="S128" s="200"/>
      <c r="T128" s="20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5" t="s">
        <v>139</v>
      </c>
      <c r="AU128" s="195" t="s">
        <v>85</v>
      </c>
      <c r="AV128" s="14" t="s">
        <v>85</v>
      </c>
      <c r="AW128" s="14" t="s">
        <v>39</v>
      </c>
      <c r="AX128" s="14" t="s">
        <v>77</v>
      </c>
      <c r="AY128" s="195" t="s">
        <v>129</v>
      </c>
    </row>
    <row r="129" s="14" customFormat="1">
      <c r="A129" s="14"/>
      <c r="B129" s="194"/>
      <c r="C129" s="14"/>
      <c r="D129" s="187" t="s">
        <v>139</v>
      </c>
      <c r="E129" s="195" t="s">
        <v>3</v>
      </c>
      <c r="F129" s="196" t="s">
        <v>189</v>
      </c>
      <c r="G129" s="14"/>
      <c r="H129" s="197">
        <v>4</v>
      </c>
      <c r="I129" s="198"/>
      <c r="J129" s="14"/>
      <c r="K129" s="14"/>
      <c r="L129" s="194"/>
      <c r="M129" s="199"/>
      <c r="N129" s="200"/>
      <c r="O129" s="200"/>
      <c r="P129" s="200"/>
      <c r="Q129" s="200"/>
      <c r="R129" s="200"/>
      <c r="S129" s="200"/>
      <c r="T129" s="20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5" t="s">
        <v>139</v>
      </c>
      <c r="AU129" s="195" t="s">
        <v>85</v>
      </c>
      <c r="AV129" s="14" t="s">
        <v>85</v>
      </c>
      <c r="AW129" s="14" t="s">
        <v>39</v>
      </c>
      <c r="AX129" s="14" t="s">
        <v>77</v>
      </c>
      <c r="AY129" s="195" t="s">
        <v>129</v>
      </c>
    </row>
    <row r="130" s="15" customFormat="1">
      <c r="A130" s="15"/>
      <c r="B130" s="202"/>
      <c r="C130" s="15"/>
      <c r="D130" s="187" t="s">
        <v>139</v>
      </c>
      <c r="E130" s="203" t="s">
        <v>3</v>
      </c>
      <c r="F130" s="204" t="s">
        <v>190</v>
      </c>
      <c r="G130" s="15"/>
      <c r="H130" s="205">
        <v>5</v>
      </c>
      <c r="I130" s="206"/>
      <c r="J130" s="15"/>
      <c r="K130" s="15"/>
      <c r="L130" s="202"/>
      <c r="M130" s="207"/>
      <c r="N130" s="208"/>
      <c r="O130" s="208"/>
      <c r="P130" s="208"/>
      <c r="Q130" s="208"/>
      <c r="R130" s="208"/>
      <c r="S130" s="208"/>
      <c r="T130" s="209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03" t="s">
        <v>139</v>
      </c>
      <c r="AU130" s="203" t="s">
        <v>85</v>
      </c>
      <c r="AV130" s="15" t="s">
        <v>128</v>
      </c>
      <c r="AW130" s="15" t="s">
        <v>39</v>
      </c>
      <c r="AX130" s="15" t="s">
        <v>83</v>
      </c>
      <c r="AY130" s="203" t="s">
        <v>129</v>
      </c>
    </row>
    <row r="131" s="2" customFormat="1" ht="24.15" customHeight="1">
      <c r="A131" s="38"/>
      <c r="B131" s="172"/>
      <c r="C131" s="173" t="s">
        <v>191</v>
      </c>
      <c r="D131" s="173" t="s">
        <v>132</v>
      </c>
      <c r="E131" s="174" t="s">
        <v>192</v>
      </c>
      <c r="F131" s="175" t="s">
        <v>193</v>
      </c>
      <c r="G131" s="176" t="s">
        <v>135</v>
      </c>
      <c r="H131" s="177">
        <v>2</v>
      </c>
      <c r="I131" s="178"/>
      <c r="J131" s="179">
        <f>ROUND(I131*H131,2)</f>
        <v>0</v>
      </c>
      <c r="K131" s="175" t="s">
        <v>136</v>
      </c>
      <c r="L131" s="39"/>
      <c r="M131" s="180" t="s">
        <v>3</v>
      </c>
      <c r="N131" s="181" t="s">
        <v>48</v>
      </c>
      <c r="O131" s="72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4" t="s">
        <v>137</v>
      </c>
      <c r="AT131" s="184" t="s">
        <v>132</v>
      </c>
      <c r="AU131" s="184" t="s">
        <v>85</v>
      </c>
      <c r="AY131" s="18" t="s">
        <v>129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83</v>
      </c>
      <c r="BK131" s="185">
        <f>ROUND(I131*H131,2)</f>
        <v>0</v>
      </c>
      <c r="BL131" s="18" t="s">
        <v>137</v>
      </c>
      <c r="BM131" s="184" t="s">
        <v>194</v>
      </c>
    </row>
    <row r="132" s="13" customFormat="1">
      <c r="A132" s="13"/>
      <c r="B132" s="186"/>
      <c r="C132" s="13"/>
      <c r="D132" s="187" t="s">
        <v>139</v>
      </c>
      <c r="E132" s="188" t="s">
        <v>3</v>
      </c>
      <c r="F132" s="189" t="s">
        <v>140</v>
      </c>
      <c r="G132" s="13"/>
      <c r="H132" s="188" t="s">
        <v>3</v>
      </c>
      <c r="I132" s="190"/>
      <c r="J132" s="13"/>
      <c r="K132" s="13"/>
      <c r="L132" s="186"/>
      <c r="M132" s="191"/>
      <c r="N132" s="192"/>
      <c r="O132" s="192"/>
      <c r="P132" s="192"/>
      <c r="Q132" s="192"/>
      <c r="R132" s="192"/>
      <c r="S132" s="192"/>
      <c r="T132" s="19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8" t="s">
        <v>139</v>
      </c>
      <c r="AU132" s="188" t="s">
        <v>85</v>
      </c>
      <c r="AV132" s="13" t="s">
        <v>83</v>
      </c>
      <c r="AW132" s="13" t="s">
        <v>39</v>
      </c>
      <c r="AX132" s="13" t="s">
        <v>77</v>
      </c>
      <c r="AY132" s="188" t="s">
        <v>129</v>
      </c>
    </row>
    <row r="133" s="14" customFormat="1">
      <c r="A133" s="14"/>
      <c r="B133" s="194"/>
      <c r="C133" s="14"/>
      <c r="D133" s="187" t="s">
        <v>139</v>
      </c>
      <c r="E133" s="195" t="s">
        <v>3</v>
      </c>
      <c r="F133" s="196" t="s">
        <v>195</v>
      </c>
      <c r="G133" s="14"/>
      <c r="H133" s="197">
        <v>2</v>
      </c>
      <c r="I133" s="198"/>
      <c r="J133" s="14"/>
      <c r="K133" s="14"/>
      <c r="L133" s="194"/>
      <c r="M133" s="199"/>
      <c r="N133" s="200"/>
      <c r="O133" s="200"/>
      <c r="P133" s="200"/>
      <c r="Q133" s="200"/>
      <c r="R133" s="200"/>
      <c r="S133" s="200"/>
      <c r="T133" s="20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5" t="s">
        <v>139</v>
      </c>
      <c r="AU133" s="195" t="s">
        <v>85</v>
      </c>
      <c r="AV133" s="14" t="s">
        <v>85</v>
      </c>
      <c r="AW133" s="14" t="s">
        <v>39</v>
      </c>
      <c r="AX133" s="14" t="s">
        <v>83</v>
      </c>
      <c r="AY133" s="195" t="s">
        <v>129</v>
      </c>
    </row>
    <row r="134" s="12" customFormat="1" ht="22.8" customHeight="1">
      <c r="A134" s="12"/>
      <c r="B134" s="159"/>
      <c r="C134" s="12"/>
      <c r="D134" s="160" t="s">
        <v>76</v>
      </c>
      <c r="E134" s="170" t="s">
        <v>196</v>
      </c>
      <c r="F134" s="170" t="s">
        <v>197</v>
      </c>
      <c r="G134" s="12"/>
      <c r="H134" s="12"/>
      <c r="I134" s="162"/>
      <c r="J134" s="171">
        <f>BK134</f>
        <v>0</v>
      </c>
      <c r="K134" s="12"/>
      <c r="L134" s="159"/>
      <c r="M134" s="164"/>
      <c r="N134" s="165"/>
      <c r="O134" s="165"/>
      <c r="P134" s="166">
        <f>SUM(P135:P160)</f>
        <v>0</v>
      </c>
      <c r="Q134" s="165"/>
      <c r="R134" s="166">
        <f>SUM(R135:R160)</f>
        <v>0</v>
      </c>
      <c r="S134" s="165"/>
      <c r="T134" s="167">
        <f>SUM(T135:T160)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0" t="s">
        <v>128</v>
      </c>
      <c r="AT134" s="168" t="s">
        <v>76</v>
      </c>
      <c r="AU134" s="168" t="s">
        <v>83</v>
      </c>
      <c r="AY134" s="160" t="s">
        <v>129</v>
      </c>
      <c r="BK134" s="169">
        <f>SUM(BK135:BK160)</f>
        <v>0</v>
      </c>
    </row>
    <row r="135" s="2" customFormat="1" ht="24.15" customHeight="1">
      <c r="A135" s="38"/>
      <c r="B135" s="172"/>
      <c r="C135" s="173" t="s">
        <v>9</v>
      </c>
      <c r="D135" s="173" t="s">
        <v>132</v>
      </c>
      <c r="E135" s="174" t="s">
        <v>198</v>
      </c>
      <c r="F135" s="175" t="s">
        <v>199</v>
      </c>
      <c r="G135" s="176" t="s">
        <v>135</v>
      </c>
      <c r="H135" s="177">
        <v>226</v>
      </c>
      <c r="I135" s="178"/>
      <c r="J135" s="179">
        <f>ROUND(I135*H135,2)</f>
        <v>0</v>
      </c>
      <c r="K135" s="175" t="s">
        <v>136</v>
      </c>
      <c r="L135" s="39"/>
      <c r="M135" s="180" t="s">
        <v>3</v>
      </c>
      <c r="N135" s="181" t="s">
        <v>48</v>
      </c>
      <c r="O135" s="72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4" t="s">
        <v>137</v>
      </c>
      <c r="AT135" s="184" t="s">
        <v>132</v>
      </c>
      <c r="AU135" s="184" t="s">
        <v>85</v>
      </c>
      <c r="AY135" s="18" t="s">
        <v>129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83</v>
      </c>
      <c r="BK135" s="185">
        <f>ROUND(I135*H135,2)</f>
        <v>0</v>
      </c>
      <c r="BL135" s="18" t="s">
        <v>137</v>
      </c>
      <c r="BM135" s="184" t="s">
        <v>200</v>
      </c>
    </row>
    <row r="136" s="13" customFormat="1">
      <c r="A136" s="13"/>
      <c r="B136" s="186"/>
      <c r="C136" s="13"/>
      <c r="D136" s="187" t="s">
        <v>139</v>
      </c>
      <c r="E136" s="188" t="s">
        <v>3</v>
      </c>
      <c r="F136" s="189" t="s">
        <v>140</v>
      </c>
      <c r="G136" s="13"/>
      <c r="H136" s="188" t="s">
        <v>3</v>
      </c>
      <c r="I136" s="190"/>
      <c r="J136" s="13"/>
      <c r="K136" s="13"/>
      <c r="L136" s="186"/>
      <c r="M136" s="191"/>
      <c r="N136" s="192"/>
      <c r="O136" s="192"/>
      <c r="P136" s="192"/>
      <c r="Q136" s="192"/>
      <c r="R136" s="192"/>
      <c r="S136" s="192"/>
      <c r="T136" s="19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8" t="s">
        <v>139</v>
      </c>
      <c r="AU136" s="188" t="s">
        <v>85</v>
      </c>
      <c r="AV136" s="13" t="s">
        <v>83</v>
      </c>
      <c r="AW136" s="13" t="s">
        <v>39</v>
      </c>
      <c r="AX136" s="13" t="s">
        <v>77</v>
      </c>
      <c r="AY136" s="188" t="s">
        <v>129</v>
      </c>
    </row>
    <row r="137" s="14" customFormat="1">
      <c r="A137" s="14"/>
      <c r="B137" s="194"/>
      <c r="C137" s="14"/>
      <c r="D137" s="187" t="s">
        <v>139</v>
      </c>
      <c r="E137" s="195" t="s">
        <v>3</v>
      </c>
      <c r="F137" s="196" t="s">
        <v>201</v>
      </c>
      <c r="G137" s="14"/>
      <c r="H137" s="197">
        <v>11</v>
      </c>
      <c r="I137" s="198"/>
      <c r="J137" s="14"/>
      <c r="K137" s="14"/>
      <c r="L137" s="194"/>
      <c r="M137" s="199"/>
      <c r="N137" s="200"/>
      <c r="O137" s="200"/>
      <c r="P137" s="200"/>
      <c r="Q137" s="200"/>
      <c r="R137" s="200"/>
      <c r="S137" s="200"/>
      <c r="T137" s="20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5" t="s">
        <v>139</v>
      </c>
      <c r="AU137" s="195" t="s">
        <v>85</v>
      </c>
      <c r="AV137" s="14" t="s">
        <v>85</v>
      </c>
      <c r="AW137" s="14" t="s">
        <v>39</v>
      </c>
      <c r="AX137" s="14" t="s">
        <v>77</v>
      </c>
      <c r="AY137" s="195" t="s">
        <v>129</v>
      </c>
    </row>
    <row r="138" s="14" customFormat="1">
      <c r="A138" s="14"/>
      <c r="B138" s="194"/>
      <c r="C138" s="14"/>
      <c r="D138" s="187" t="s">
        <v>139</v>
      </c>
      <c r="E138" s="195" t="s">
        <v>3</v>
      </c>
      <c r="F138" s="196" t="s">
        <v>202</v>
      </c>
      <c r="G138" s="14"/>
      <c r="H138" s="197">
        <v>106</v>
      </c>
      <c r="I138" s="198"/>
      <c r="J138" s="14"/>
      <c r="K138" s="14"/>
      <c r="L138" s="194"/>
      <c r="M138" s="199"/>
      <c r="N138" s="200"/>
      <c r="O138" s="200"/>
      <c r="P138" s="200"/>
      <c r="Q138" s="200"/>
      <c r="R138" s="200"/>
      <c r="S138" s="200"/>
      <c r="T138" s="20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5" t="s">
        <v>139</v>
      </c>
      <c r="AU138" s="195" t="s">
        <v>85</v>
      </c>
      <c r="AV138" s="14" t="s">
        <v>85</v>
      </c>
      <c r="AW138" s="14" t="s">
        <v>39</v>
      </c>
      <c r="AX138" s="14" t="s">
        <v>77</v>
      </c>
      <c r="AY138" s="195" t="s">
        <v>129</v>
      </c>
    </row>
    <row r="139" s="14" customFormat="1">
      <c r="A139" s="14"/>
      <c r="B139" s="194"/>
      <c r="C139" s="14"/>
      <c r="D139" s="187" t="s">
        <v>139</v>
      </c>
      <c r="E139" s="195" t="s">
        <v>3</v>
      </c>
      <c r="F139" s="196" t="s">
        <v>203</v>
      </c>
      <c r="G139" s="14"/>
      <c r="H139" s="197">
        <v>55</v>
      </c>
      <c r="I139" s="198"/>
      <c r="J139" s="14"/>
      <c r="K139" s="14"/>
      <c r="L139" s="194"/>
      <c r="M139" s="199"/>
      <c r="N139" s="200"/>
      <c r="O139" s="200"/>
      <c r="P139" s="200"/>
      <c r="Q139" s="200"/>
      <c r="R139" s="200"/>
      <c r="S139" s="200"/>
      <c r="T139" s="20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5" t="s">
        <v>139</v>
      </c>
      <c r="AU139" s="195" t="s">
        <v>85</v>
      </c>
      <c r="AV139" s="14" t="s">
        <v>85</v>
      </c>
      <c r="AW139" s="14" t="s">
        <v>39</v>
      </c>
      <c r="AX139" s="14" t="s">
        <v>77</v>
      </c>
      <c r="AY139" s="195" t="s">
        <v>129</v>
      </c>
    </row>
    <row r="140" s="14" customFormat="1">
      <c r="A140" s="14"/>
      <c r="B140" s="194"/>
      <c r="C140" s="14"/>
      <c r="D140" s="187" t="s">
        <v>139</v>
      </c>
      <c r="E140" s="195" t="s">
        <v>3</v>
      </c>
      <c r="F140" s="196" t="s">
        <v>204</v>
      </c>
      <c r="G140" s="14"/>
      <c r="H140" s="197">
        <v>1</v>
      </c>
      <c r="I140" s="198"/>
      <c r="J140" s="14"/>
      <c r="K140" s="14"/>
      <c r="L140" s="194"/>
      <c r="M140" s="199"/>
      <c r="N140" s="200"/>
      <c r="O140" s="200"/>
      <c r="P140" s="200"/>
      <c r="Q140" s="200"/>
      <c r="R140" s="200"/>
      <c r="S140" s="200"/>
      <c r="T140" s="20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5" t="s">
        <v>139</v>
      </c>
      <c r="AU140" s="195" t="s">
        <v>85</v>
      </c>
      <c r="AV140" s="14" t="s">
        <v>85</v>
      </c>
      <c r="AW140" s="14" t="s">
        <v>39</v>
      </c>
      <c r="AX140" s="14" t="s">
        <v>77</v>
      </c>
      <c r="AY140" s="195" t="s">
        <v>129</v>
      </c>
    </row>
    <row r="141" s="14" customFormat="1">
      <c r="A141" s="14"/>
      <c r="B141" s="194"/>
      <c r="C141" s="14"/>
      <c r="D141" s="187" t="s">
        <v>139</v>
      </c>
      <c r="E141" s="195" t="s">
        <v>3</v>
      </c>
      <c r="F141" s="196" t="s">
        <v>205</v>
      </c>
      <c r="G141" s="14"/>
      <c r="H141" s="197">
        <v>5</v>
      </c>
      <c r="I141" s="198"/>
      <c r="J141" s="14"/>
      <c r="K141" s="14"/>
      <c r="L141" s="194"/>
      <c r="M141" s="199"/>
      <c r="N141" s="200"/>
      <c r="O141" s="200"/>
      <c r="P141" s="200"/>
      <c r="Q141" s="200"/>
      <c r="R141" s="200"/>
      <c r="S141" s="200"/>
      <c r="T141" s="20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5" t="s">
        <v>139</v>
      </c>
      <c r="AU141" s="195" t="s">
        <v>85</v>
      </c>
      <c r="AV141" s="14" t="s">
        <v>85</v>
      </c>
      <c r="AW141" s="14" t="s">
        <v>39</v>
      </c>
      <c r="AX141" s="14" t="s">
        <v>77</v>
      </c>
      <c r="AY141" s="195" t="s">
        <v>129</v>
      </c>
    </row>
    <row r="142" s="14" customFormat="1">
      <c r="A142" s="14"/>
      <c r="B142" s="194"/>
      <c r="C142" s="14"/>
      <c r="D142" s="187" t="s">
        <v>139</v>
      </c>
      <c r="E142" s="195" t="s">
        <v>3</v>
      </c>
      <c r="F142" s="196" t="s">
        <v>206</v>
      </c>
      <c r="G142" s="14"/>
      <c r="H142" s="197">
        <v>20</v>
      </c>
      <c r="I142" s="198"/>
      <c r="J142" s="14"/>
      <c r="K142" s="14"/>
      <c r="L142" s="194"/>
      <c r="M142" s="199"/>
      <c r="N142" s="200"/>
      <c r="O142" s="200"/>
      <c r="P142" s="200"/>
      <c r="Q142" s="200"/>
      <c r="R142" s="200"/>
      <c r="S142" s="200"/>
      <c r="T142" s="20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5" t="s">
        <v>139</v>
      </c>
      <c r="AU142" s="195" t="s">
        <v>85</v>
      </c>
      <c r="AV142" s="14" t="s">
        <v>85</v>
      </c>
      <c r="AW142" s="14" t="s">
        <v>39</v>
      </c>
      <c r="AX142" s="14" t="s">
        <v>77</v>
      </c>
      <c r="AY142" s="195" t="s">
        <v>129</v>
      </c>
    </row>
    <row r="143" s="14" customFormat="1">
      <c r="A143" s="14"/>
      <c r="B143" s="194"/>
      <c r="C143" s="14"/>
      <c r="D143" s="187" t="s">
        <v>139</v>
      </c>
      <c r="E143" s="195" t="s">
        <v>3</v>
      </c>
      <c r="F143" s="196" t="s">
        <v>207</v>
      </c>
      <c r="G143" s="14"/>
      <c r="H143" s="197">
        <v>27</v>
      </c>
      <c r="I143" s="198"/>
      <c r="J143" s="14"/>
      <c r="K143" s="14"/>
      <c r="L143" s="194"/>
      <c r="M143" s="199"/>
      <c r="N143" s="200"/>
      <c r="O143" s="200"/>
      <c r="P143" s="200"/>
      <c r="Q143" s="200"/>
      <c r="R143" s="200"/>
      <c r="S143" s="200"/>
      <c r="T143" s="20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5" t="s">
        <v>139</v>
      </c>
      <c r="AU143" s="195" t="s">
        <v>85</v>
      </c>
      <c r="AV143" s="14" t="s">
        <v>85</v>
      </c>
      <c r="AW143" s="14" t="s">
        <v>39</v>
      </c>
      <c r="AX143" s="14" t="s">
        <v>77</v>
      </c>
      <c r="AY143" s="195" t="s">
        <v>129</v>
      </c>
    </row>
    <row r="144" s="14" customFormat="1">
      <c r="A144" s="14"/>
      <c r="B144" s="194"/>
      <c r="C144" s="14"/>
      <c r="D144" s="187" t="s">
        <v>139</v>
      </c>
      <c r="E144" s="195" t="s">
        <v>3</v>
      </c>
      <c r="F144" s="196" t="s">
        <v>208</v>
      </c>
      <c r="G144" s="14"/>
      <c r="H144" s="197">
        <v>1</v>
      </c>
      <c r="I144" s="198"/>
      <c r="J144" s="14"/>
      <c r="K144" s="14"/>
      <c r="L144" s="194"/>
      <c r="M144" s="199"/>
      <c r="N144" s="200"/>
      <c r="O144" s="200"/>
      <c r="P144" s="200"/>
      <c r="Q144" s="200"/>
      <c r="R144" s="200"/>
      <c r="S144" s="200"/>
      <c r="T144" s="20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5" t="s">
        <v>139</v>
      </c>
      <c r="AU144" s="195" t="s">
        <v>85</v>
      </c>
      <c r="AV144" s="14" t="s">
        <v>85</v>
      </c>
      <c r="AW144" s="14" t="s">
        <v>39</v>
      </c>
      <c r="AX144" s="14" t="s">
        <v>77</v>
      </c>
      <c r="AY144" s="195" t="s">
        <v>129</v>
      </c>
    </row>
    <row r="145" s="15" customFormat="1">
      <c r="A145" s="15"/>
      <c r="B145" s="202"/>
      <c r="C145" s="15"/>
      <c r="D145" s="187" t="s">
        <v>139</v>
      </c>
      <c r="E145" s="203" t="s">
        <v>3</v>
      </c>
      <c r="F145" s="204" t="s">
        <v>190</v>
      </c>
      <c r="G145" s="15"/>
      <c r="H145" s="205">
        <v>226</v>
      </c>
      <c r="I145" s="206"/>
      <c r="J145" s="15"/>
      <c r="K145" s="15"/>
      <c r="L145" s="202"/>
      <c r="M145" s="207"/>
      <c r="N145" s="208"/>
      <c r="O145" s="208"/>
      <c r="P145" s="208"/>
      <c r="Q145" s="208"/>
      <c r="R145" s="208"/>
      <c r="S145" s="208"/>
      <c r="T145" s="209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03" t="s">
        <v>139</v>
      </c>
      <c r="AU145" s="203" t="s">
        <v>85</v>
      </c>
      <c r="AV145" s="15" t="s">
        <v>128</v>
      </c>
      <c r="AW145" s="15" t="s">
        <v>39</v>
      </c>
      <c r="AX145" s="15" t="s">
        <v>83</v>
      </c>
      <c r="AY145" s="203" t="s">
        <v>129</v>
      </c>
    </row>
    <row r="146" s="2" customFormat="1" ht="37.8" customHeight="1">
      <c r="A146" s="38"/>
      <c r="B146" s="172"/>
      <c r="C146" s="173" t="s">
        <v>209</v>
      </c>
      <c r="D146" s="173" t="s">
        <v>132</v>
      </c>
      <c r="E146" s="174" t="s">
        <v>210</v>
      </c>
      <c r="F146" s="175" t="s">
        <v>211</v>
      </c>
      <c r="G146" s="176" t="s">
        <v>135</v>
      </c>
      <c r="H146" s="177">
        <v>52</v>
      </c>
      <c r="I146" s="178"/>
      <c r="J146" s="179">
        <f>ROUND(I146*H146,2)</f>
        <v>0</v>
      </c>
      <c r="K146" s="175" t="s">
        <v>136</v>
      </c>
      <c r="L146" s="39"/>
      <c r="M146" s="180" t="s">
        <v>3</v>
      </c>
      <c r="N146" s="181" t="s">
        <v>48</v>
      </c>
      <c r="O146" s="72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4" t="s">
        <v>137</v>
      </c>
      <c r="AT146" s="184" t="s">
        <v>132</v>
      </c>
      <c r="AU146" s="184" t="s">
        <v>85</v>
      </c>
      <c r="AY146" s="18" t="s">
        <v>129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83</v>
      </c>
      <c r="BK146" s="185">
        <f>ROUND(I146*H146,2)</f>
        <v>0</v>
      </c>
      <c r="BL146" s="18" t="s">
        <v>137</v>
      </c>
      <c r="BM146" s="184" t="s">
        <v>212</v>
      </c>
    </row>
    <row r="147" s="13" customFormat="1">
      <c r="A147" s="13"/>
      <c r="B147" s="186"/>
      <c r="C147" s="13"/>
      <c r="D147" s="187" t="s">
        <v>139</v>
      </c>
      <c r="E147" s="188" t="s">
        <v>3</v>
      </c>
      <c r="F147" s="189" t="s">
        <v>140</v>
      </c>
      <c r="G147" s="13"/>
      <c r="H147" s="188" t="s">
        <v>3</v>
      </c>
      <c r="I147" s="190"/>
      <c r="J147" s="13"/>
      <c r="K147" s="13"/>
      <c r="L147" s="186"/>
      <c r="M147" s="191"/>
      <c r="N147" s="192"/>
      <c r="O147" s="192"/>
      <c r="P147" s="192"/>
      <c r="Q147" s="192"/>
      <c r="R147" s="192"/>
      <c r="S147" s="192"/>
      <c r="T147" s="19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8" t="s">
        <v>139</v>
      </c>
      <c r="AU147" s="188" t="s">
        <v>85</v>
      </c>
      <c r="AV147" s="13" t="s">
        <v>83</v>
      </c>
      <c r="AW147" s="13" t="s">
        <v>39</v>
      </c>
      <c r="AX147" s="13" t="s">
        <v>77</v>
      </c>
      <c r="AY147" s="188" t="s">
        <v>129</v>
      </c>
    </row>
    <row r="148" s="14" customFormat="1">
      <c r="A148" s="14"/>
      <c r="B148" s="194"/>
      <c r="C148" s="14"/>
      <c r="D148" s="187" t="s">
        <v>139</v>
      </c>
      <c r="E148" s="195" t="s">
        <v>3</v>
      </c>
      <c r="F148" s="196" t="s">
        <v>213</v>
      </c>
      <c r="G148" s="14"/>
      <c r="H148" s="197">
        <v>27</v>
      </c>
      <c r="I148" s="198"/>
      <c r="J148" s="14"/>
      <c r="K148" s="14"/>
      <c r="L148" s="194"/>
      <c r="M148" s="199"/>
      <c r="N148" s="200"/>
      <c r="O148" s="200"/>
      <c r="P148" s="200"/>
      <c r="Q148" s="200"/>
      <c r="R148" s="200"/>
      <c r="S148" s="200"/>
      <c r="T148" s="20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5" t="s">
        <v>139</v>
      </c>
      <c r="AU148" s="195" t="s">
        <v>85</v>
      </c>
      <c r="AV148" s="14" t="s">
        <v>85</v>
      </c>
      <c r="AW148" s="14" t="s">
        <v>39</v>
      </c>
      <c r="AX148" s="14" t="s">
        <v>77</v>
      </c>
      <c r="AY148" s="195" t="s">
        <v>129</v>
      </c>
    </row>
    <row r="149" s="14" customFormat="1">
      <c r="A149" s="14"/>
      <c r="B149" s="194"/>
      <c r="C149" s="14"/>
      <c r="D149" s="187" t="s">
        <v>139</v>
      </c>
      <c r="E149" s="195" t="s">
        <v>3</v>
      </c>
      <c r="F149" s="196" t="s">
        <v>214</v>
      </c>
      <c r="G149" s="14"/>
      <c r="H149" s="197">
        <v>12</v>
      </c>
      <c r="I149" s="198"/>
      <c r="J149" s="14"/>
      <c r="K149" s="14"/>
      <c r="L149" s="194"/>
      <c r="M149" s="199"/>
      <c r="N149" s="200"/>
      <c r="O149" s="200"/>
      <c r="P149" s="200"/>
      <c r="Q149" s="200"/>
      <c r="R149" s="200"/>
      <c r="S149" s="200"/>
      <c r="T149" s="20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5" t="s">
        <v>139</v>
      </c>
      <c r="AU149" s="195" t="s">
        <v>85</v>
      </c>
      <c r="AV149" s="14" t="s">
        <v>85</v>
      </c>
      <c r="AW149" s="14" t="s">
        <v>39</v>
      </c>
      <c r="AX149" s="14" t="s">
        <v>77</v>
      </c>
      <c r="AY149" s="195" t="s">
        <v>129</v>
      </c>
    </row>
    <row r="150" s="14" customFormat="1">
      <c r="A150" s="14"/>
      <c r="B150" s="194"/>
      <c r="C150" s="14"/>
      <c r="D150" s="187" t="s">
        <v>139</v>
      </c>
      <c r="E150" s="195" t="s">
        <v>3</v>
      </c>
      <c r="F150" s="196" t="s">
        <v>215</v>
      </c>
      <c r="G150" s="14"/>
      <c r="H150" s="197">
        <v>12</v>
      </c>
      <c r="I150" s="198"/>
      <c r="J150" s="14"/>
      <c r="K150" s="14"/>
      <c r="L150" s="194"/>
      <c r="M150" s="199"/>
      <c r="N150" s="200"/>
      <c r="O150" s="200"/>
      <c r="P150" s="200"/>
      <c r="Q150" s="200"/>
      <c r="R150" s="200"/>
      <c r="S150" s="200"/>
      <c r="T150" s="20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5" t="s">
        <v>139</v>
      </c>
      <c r="AU150" s="195" t="s">
        <v>85</v>
      </c>
      <c r="AV150" s="14" t="s">
        <v>85</v>
      </c>
      <c r="AW150" s="14" t="s">
        <v>39</v>
      </c>
      <c r="AX150" s="14" t="s">
        <v>77</v>
      </c>
      <c r="AY150" s="195" t="s">
        <v>129</v>
      </c>
    </row>
    <row r="151" s="14" customFormat="1">
      <c r="A151" s="14"/>
      <c r="B151" s="194"/>
      <c r="C151" s="14"/>
      <c r="D151" s="187" t="s">
        <v>139</v>
      </c>
      <c r="E151" s="195" t="s">
        <v>3</v>
      </c>
      <c r="F151" s="196" t="s">
        <v>216</v>
      </c>
      <c r="G151" s="14"/>
      <c r="H151" s="197">
        <v>1</v>
      </c>
      <c r="I151" s="198"/>
      <c r="J151" s="14"/>
      <c r="K151" s="14"/>
      <c r="L151" s="194"/>
      <c r="M151" s="199"/>
      <c r="N151" s="200"/>
      <c r="O151" s="200"/>
      <c r="P151" s="200"/>
      <c r="Q151" s="200"/>
      <c r="R151" s="200"/>
      <c r="S151" s="200"/>
      <c r="T151" s="20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5" t="s">
        <v>139</v>
      </c>
      <c r="AU151" s="195" t="s">
        <v>85</v>
      </c>
      <c r="AV151" s="14" t="s">
        <v>85</v>
      </c>
      <c r="AW151" s="14" t="s">
        <v>39</v>
      </c>
      <c r="AX151" s="14" t="s">
        <v>77</v>
      </c>
      <c r="AY151" s="195" t="s">
        <v>129</v>
      </c>
    </row>
    <row r="152" s="15" customFormat="1">
      <c r="A152" s="15"/>
      <c r="B152" s="202"/>
      <c r="C152" s="15"/>
      <c r="D152" s="187" t="s">
        <v>139</v>
      </c>
      <c r="E152" s="203" t="s">
        <v>3</v>
      </c>
      <c r="F152" s="204" t="s">
        <v>190</v>
      </c>
      <c r="G152" s="15"/>
      <c r="H152" s="205">
        <v>52</v>
      </c>
      <c r="I152" s="206"/>
      <c r="J152" s="15"/>
      <c r="K152" s="15"/>
      <c r="L152" s="202"/>
      <c r="M152" s="207"/>
      <c r="N152" s="208"/>
      <c r="O152" s="208"/>
      <c r="P152" s="208"/>
      <c r="Q152" s="208"/>
      <c r="R152" s="208"/>
      <c r="S152" s="208"/>
      <c r="T152" s="20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03" t="s">
        <v>139</v>
      </c>
      <c r="AU152" s="203" t="s">
        <v>85</v>
      </c>
      <c r="AV152" s="15" t="s">
        <v>128</v>
      </c>
      <c r="AW152" s="15" t="s">
        <v>39</v>
      </c>
      <c r="AX152" s="15" t="s">
        <v>83</v>
      </c>
      <c r="AY152" s="203" t="s">
        <v>129</v>
      </c>
    </row>
    <row r="153" s="2" customFormat="1" ht="24.15" customHeight="1">
      <c r="A153" s="38"/>
      <c r="B153" s="172"/>
      <c r="C153" s="173" t="s">
        <v>217</v>
      </c>
      <c r="D153" s="173" t="s">
        <v>132</v>
      </c>
      <c r="E153" s="174" t="s">
        <v>218</v>
      </c>
      <c r="F153" s="175" t="s">
        <v>219</v>
      </c>
      <c r="G153" s="176" t="s">
        <v>135</v>
      </c>
      <c r="H153" s="177">
        <v>1</v>
      </c>
      <c r="I153" s="178"/>
      <c r="J153" s="179">
        <f>ROUND(I153*H153,2)</f>
        <v>0</v>
      </c>
      <c r="K153" s="175" t="s">
        <v>136</v>
      </c>
      <c r="L153" s="39"/>
      <c r="M153" s="180" t="s">
        <v>3</v>
      </c>
      <c r="N153" s="181" t="s">
        <v>48</v>
      </c>
      <c r="O153" s="72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4" t="s">
        <v>137</v>
      </c>
      <c r="AT153" s="184" t="s">
        <v>132</v>
      </c>
      <c r="AU153" s="184" t="s">
        <v>85</v>
      </c>
      <c r="AY153" s="18" t="s">
        <v>129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83</v>
      </c>
      <c r="BK153" s="185">
        <f>ROUND(I153*H153,2)</f>
        <v>0</v>
      </c>
      <c r="BL153" s="18" t="s">
        <v>137</v>
      </c>
      <c r="BM153" s="184" t="s">
        <v>220</v>
      </c>
    </row>
    <row r="154" s="13" customFormat="1">
      <c r="A154" s="13"/>
      <c r="B154" s="186"/>
      <c r="C154" s="13"/>
      <c r="D154" s="187" t="s">
        <v>139</v>
      </c>
      <c r="E154" s="188" t="s">
        <v>3</v>
      </c>
      <c r="F154" s="189" t="s">
        <v>140</v>
      </c>
      <c r="G154" s="13"/>
      <c r="H154" s="188" t="s">
        <v>3</v>
      </c>
      <c r="I154" s="190"/>
      <c r="J154" s="13"/>
      <c r="K154" s="13"/>
      <c r="L154" s="186"/>
      <c r="M154" s="191"/>
      <c r="N154" s="192"/>
      <c r="O154" s="192"/>
      <c r="P154" s="192"/>
      <c r="Q154" s="192"/>
      <c r="R154" s="192"/>
      <c r="S154" s="192"/>
      <c r="T154" s="19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8" t="s">
        <v>139</v>
      </c>
      <c r="AU154" s="188" t="s">
        <v>85</v>
      </c>
      <c r="AV154" s="13" t="s">
        <v>83</v>
      </c>
      <c r="AW154" s="13" t="s">
        <v>39</v>
      </c>
      <c r="AX154" s="13" t="s">
        <v>77</v>
      </c>
      <c r="AY154" s="188" t="s">
        <v>129</v>
      </c>
    </row>
    <row r="155" s="14" customFormat="1">
      <c r="A155" s="14"/>
      <c r="B155" s="194"/>
      <c r="C155" s="14"/>
      <c r="D155" s="187" t="s">
        <v>139</v>
      </c>
      <c r="E155" s="195" t="s">
        <v>3</v>
      </c>
      <c r="F155" s="196" t="s">
        <v>221</v>
      </c>
      <c r="G155" s="14"/>
      <c r="H155" s="197">
        <v>1</v>
      </c>
      <c r="I155" s="198"/>
      <c r="J155" s="14"/>
      <c r="K155" s="14"/>
      <c r="L155" s="194"/>
      <c r="M155" s="199"/>
      <c r="N155" s="200"/>
      <c r="O155" s="200"/>
      <c r="P155" s="200"/>
      <c r="Q155" s="200"/>
      <c r="R155" s="200"/>
      <c r="S155" s="200"/>
      <c r="T155" s="20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5" t="s">
        <v>139</v>
      </c>
      <c r="AU155" s="195" t="s">
        <v>85</v>
      </c>
      <c r="AV155" s="14" t="s">
        <v>85</v>
      </c>
      <c r="AW155" s="14" t="s">
        <v>39</v>
      </c>
      <c r="AX155" s="14" t="s">
        <v>83</v>
      </c>
      <c r="AY155" s="195" t="s">
        <v>129</v>
      </c>
    </row>
    <row r="156" s="2" customFormat="1" ht="33" customHeight="1">
      <c r="A156" s="38"/>
      <c r="B156" s="172"/>
      <c r="C156" s="173" t="s">
        <v>222</v>
      </c>
      <c r="D156" s="173" t="s">
        <v>132</v>
      </c>
      <c r="E156" s="174" t="s">
        <v>223</v>
      </c>
      <c r="F156" s="175" t="s">
        <v>224</v>
      </c>
      <c r="G156" s="176" t="s">
        <v>135</v>
      </c>
      <c r="H156" s="177">
        <v>3</v>
      </c>
      <c r="I156" s="178"/>
      <c r="J156" s="179">
        <f>ROUND(I156*H156,2)</f>
        <v>0</v>
      </c>
      <c r="K156" s="175" t="s">
        <v>136</v>
      </c>
      <c r="L156" s="39"/>
      <c r="M156" s="180" t="s">
        <v>3</v>
      </c>
      <c r="N156" s="181" t="s">
        <v>48</v>
      </c>
      <c r="O156" s="72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4" t="s">
        <v>137</v>
      </c>
      <c r="AT156" s="184" t="s">
        <v>132</v>
      </c>
      <c r="AU156" s="184" t="s">
        <v>85</v>
      </c>
      <c r="AY156" s="18" t="s">
        <v>129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83</v>
      </c>
      <c r="BK156" s="185">
        <f>ROUND(I156*H156,2)</f>
        <v>0</v>
      </c>
      <c r="BL156" s="18" t="s">
        <v>137</v>
      </c>
      <c r="BM156" s="184" t="s">
        <v>225</v>
      </c>
    </row>
    <row r="157" s="13" customFormat="1">
      <c r="A157" s="13"/>
      <c r="B157" s="186"/>
      <c r="C157" s="13"/>
      <c r="D157" s="187" t="s">
        <v>139</v>
      </c>
      <c r="E157" s="188" t="s">
        <v>3</v>
      </c>
      <c r="F157" s="189" t="s">
        <v>140</v>
      </c>
      <c r="G157" s="13"/>
      <c r="H157" s="188" t="s">
        <v>3</v>
      </c>
      <c r="I157" s="190"/>
      <c r="J157" s="13"/>
      <c r="K157" s="13"/>
      <c r="L157" s="186"/>
      <c r="M157" s="191"/>
      <c r="N157" s="192"/>
      <c r="O157" s="192"/>
      <c r="P157" s="192"/>
      <c r="Q157" s="192"/>
      <c r="R157" s="192"/>
      <c r="S157" s="192"/>
      <c r="T157" s="19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8" t="s">
        <v>139</v>
      </c>
      <c r="AU157" s="188" t="s">
        <v>85</v>
      </c>
      <c r="AV157" s="13" t="s">
        <v>83</v>
      </c>
      <c r="AW157" s="13" t="s">
        <v>39</v>
      </c>
      <c r="AX157" s="13" t="s">
        <v>77</v>
      </c>
      <c r="AY157" s="188" t="s">
        <v>129</v>
      </c>
    </row>
    <row r="158" s="14" customFormat="1">
      <c r="A158" s="14"/>
      <c r="B158" s="194"/>
      <c r="C158" s="14"/>
      <c r="D158" s="187" t="s">
        <v>139</v>
      </c>
      <c r="E158" s="195" t="s">
        <v>3</v>
      </c>
      <c r="F158" s="196" t="s">
        <v>226</v>
      </c>
      <c r="G158" s="14"/>
      <c r="H158" s="197">
        <v>2</v>
      </c>
      <c r="I158" s="198"/>
      <c r="J158" s="14"/>
      <c r="K158" s="14"/>
      <c r="L158" s="194"/>
      <c r="M158" s="199"/>
      <c r="N158" s="200"/>
      <c r="O158" s="200"/>
      <c r="P158" s="200"/>
      <c r="Q158" s="200"/>
      <c r="R158" s="200"/>
      <c r="S158" s="200"/>
      <c r="T158" s="20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5" t="s">
        <v>139</v>
      </c>
      <c r="AU158" s="195" t="s">
        <v>85</v>
      </c>
      <c r="AV158" s="14" t="s">
        <v>85</v>
      </c>
      <c r="AW158" s="14" t="s">
        <v>39</v>
      </c>
      <c r="AX158" s="14" t="s">
        <v>77</v>
      </c>
      <c r="AY158" s="195" t="s">
        <v>129</v>
      </c>
    </row>
    <row r="159" s="14" customFormat="1">
      <c r="A159" s="14"/>
      <c r="B159" s="194"/>
      <c r="C159" s="14"/>
      <c r="D159" s="187" t="s">
        <v>139</v>
      </c>
      <c r="E159" s="195" t="s">
        <v>3</v>
      </c>
      <c r="F159" s="196" t="s">
        <v>227</v>
      </c>
      <c r="G159" s="14"/>
      <c r="H159" s="197">
        <v>1</v>
      </c>
      <c r="I159" s="198"/>
      <c r="J159" s="14"/>
      <c r="K159" s="14"/>
      <c r="L159" s="194"/>
      <c r="M159" s="199"/>
      <c r="N159" s="200"/>
      <c r="O159" s="200"/>
      <c r="P159" s="200"/>
      <c r="Q159" s="200"/>
      <c r="R159" s="200"/>
      <c r="S159" s="200"/>
      <c r="T159" s="20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5" t="s">
        <v>139</v>
      </c>
      <c r="AU159" s="195" t="s">
        <v>85</v>
      </c>
      <c r="AV159" s="14" t="s">
        <v>85</v>
      </c>
      <c r="AW159" s="14" t="s">
        <v>39</v>
      </c>
      <c r="AX159" s="14" t="s">
        <v>77</v>
      </c>
      <c r="AY159" s="195" t="s">
        <v>129</v>
      </c>
    </row>
    <row r="160" s="15" customFormat="1">
      <c r="A160" s="15"/>
      <c r="B160" s="202"/>
      <c r="C160" s="15"/>
      <c r="D160" s="187" t="s">
        <v>139</v>
      </c>
      <c r="E160" s="203" t="s">
        <v>3</v>
      </c>
      <c r="F160" s="204" t="s">
        <v>190</v>
      </c>
      <c r="G160" s="15"/>
      <c r="H160" s="205">
        <v>3</v>
      </c>
      <c r="I160" s="206"/>
      <c r="J160" s="15"/>
      <c r="K160" s="15"/>
      <c r="L160" s="202"/>
      <c r="M160" s="207"/>
      <c r="N160" s="208"/>
      <c r="O160" s="208"/>
      <c r="P160" s="208"/>
      <c r="Q160" s="208"/>
      <c r="R160" s="208"/>
      <c r="S160" s="208"/>
      <c r="T160" s="20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03" t="s">
        <v>139</v>
      </c>
      <c r="AU160" s="203" t="s">
        <v>85</v>
      </c>
      <c r="AV160" s="15" t="s">
        <v>128</v>
      </c>
      <c r="AW160" s="15" t="s">
        <v>39</v>
      </c>
      <c r="AX160" s="15" t="s">
        <v>83</v>
      </c>
      <c r="AY160" s="203" t="s">
        <v>129</v>
      </c>
    </row>
    <row r="161" s="12" customFormat="1" ht="22.8" customHeight="1">
      <c r="A161" s="12"/>
      <c r="B161" s="159"/>
      <c r="C161" s="12"/>
      <c r="D161" s="160" t="s">
        <v>76</v>
      </c>
      <c r="E161" s="170" t="s">
        <v>228</v>
      </c>
      <c r="F161" s="170" t="s">
        <v>228</v>
      </c>
      <c r="G161" s="12"/>
      <c r="H161" s="12"/>
      <c r="I161" s="162"/>
      <c r="J161" s="171">
        <f>BK161</f>
        <v>0</v>
      </c>
      <c r="K161" s="12"/>
      <c r="L161" s="159"/>
      <c r="M161" s="164"/>
      <c r="N161" s="165"/>
      <c r="O161" s="165"/>
      <c r="P161" s="166">
        <f>SUM(P162:P167)</f>
        <v>0</v>
      </c>
      <c r="Q161" s="165"/>
      <c r="R161" s="166">
        <f>SUM(R162:R167)</f>
        <v>0</v>
      </c>
      <c r="S161" s="165"/>
      <c r="T161" s="167">
        <f>SUM(T162:T167)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60" t="s">
        <v>128</v>
      </c>
      <c r="AT161" s="168" t="s">
        <v>76</v>
      </c>
      <c r="AU161" s="168" t="s">
        <v>83</v>
      </c>
      <c r="AY161" s="160" t="s">
        <v>129</v>
      </c>
      <c r="BK161" s="169">
        <f>SUM(BK162:BK167)</f>
        <v>0</v>
      </c>
    </row>
    <row r="162" s="2" customFormat="1" ht="24.15" customHeight="1">
      <c r="A162" s="38"/>
      <c r="B162" s="172"/>
      <c r="C162" s="173" t="s">
        <v>229</v>
      </c>
      <c r="D162" s="173" t="s">
        <v>132</v>
      </c>
      <c r="E162" s="174" t="s">
        <v>230</v>
      </c>
      <c r="F162" s="175" t="s">
        <v>231</v>
      </c>
      <c r="G162" s="176" t="s">
        <v>135</v>
      </c>
      <c r="H162" s="177">
        <v>1</v>
      </c>
      <c r="I162" s="178"/>
      <c r="J162" s="179">
        <f>ROUND(I162*H162,2)</f>
        <v>0</v>
      </c>
      <c r="K162" s="175" t="s">
        <v>136</v>
      </c>
      <c r="L162" s="39"/>
      <c r="M162" s="180" t="s">
        <v>3</v>
      </c>
      <c r="N162" s="181" t="s">
        <v>48</v>
      </c>
      <c r="O162" s="72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4" t="s">
        <v>137</v>
      </c>
      <c r="AT162" s="184" t="s">
        <v>132</v>
      </c>
      <c r="AU162" s="184" t="s">
        <v>85</v>
      </c>
      <c r="AY162" s="18" t="s">
        <v>129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83</v>
      </c>
      <c r="BK162" s="185">
        <f>ROUND(I162*H162,2)</f>
        <v>0</v>
      </c>
      <c r="BL162" s="18" t="s">
        <v>137</v>
      </c>
      <c r="BM162" s="184" t="s">
        <v>232</v>
      </c>
    </row>
    <row r="163" s="13" customFormat="1">
      <c r="A163" s="13"/>
      <c r="B163" s="186"/>
      <c r="C163" s="13"/>
      <c r="D163" s="187" t="s">
        <v>139</v>
      </c>
      <c r="E163" s="188" t="s">
        <v>3</v>
      </c>
      <c r="F163" s="189" t="s">
        <v>140</v>
      </c>
      <c r="G163" s="13"/>
      <c r="H163" s="188" t="s">
        <v>3</v>
      </c>
      <c r="I163" s="190"/>
      <c r="J163" s="13"/>
      <c r="K163" s="13"/>
      <c r="L163" s="186"/>
      <c r="M163" s="191"/>
      <c r="N163" s="192"/>
      <c r="O163" s="192"/>
      <c r="P163" s="192"/>
      <c r="Q163" s="192"/>
      <c r="R163" s="192"/>
      <c r="S163" s="192"/>
      <c r="T163" s="19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8" t="s">
        <v>139</v>
      </c>
      <c r="AU163" s="188" t="s">
        <v>85</v>
      </c>
      <c r="AV163" s="13" t="s">
        <v>83</v>
      </c>
      <c r="AW163" s="13" t="s">
        <v>39</v>
      </c>
      <c r="AX163" s="13" t="s">
        <v>77</v>
      </c>
      <c r="AY163" s="188" t="s">
        <v>129</v>
      </c>
    </row>
    <row r="164" s="14" customFormat="1">
      <c r="A164" s="14"/>
      <c r="B164" s="194"/>
      <c r="C164" s="14"/>
      <c r="D164" s="187" t="s">
        <v>139</v>
      </c>
      <c r="E164" s="195" t="s">
        <v>3</v>
      </c>
      <c r="F164" s="196" t="s">
        <v>233</v>
      </c>
      <c r="G164" s="14"/>
      <c r="H164" s="197">
        <v>1</v>
      </c>
      <c r="I164" s="198"/>
      <c r="J164" s="14"/>
      <c r="K164" s="14"/>
      <c r="L164" s="194"/>
      <c r="M164" s="199"/>
      <c r="N164" s="200"/>
      <c r="O164" s="200"/>
      <c r="P164" s="200"/>
      <c r="Q164" s="200"/>
      <c r="R164" s="200"/>
      <c r="S164" s="200"/>
      <c r="T164" s="20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5" t="s">
        <v>139</v>
      </c>
      <c r="AU164" s="195" t="s">
        <v>85</v>
      </c>
      <c r="AV164" s="14" t="s">
        <v>85</v>
      </c>
      <c r="AW164" s="14" t="s">
        <v>39</v>
      </c>
      <c r="AX164" s="14" t="s">
        <v>83</v>
      </c>
      <c r="AY164" s="195" t="s">
        <v>129</v>
      </c>
    </row>
    <row r="165" s="2" customFormat="1" ht="24.15" customHeight="1">
      <c r="A165" s="38"/>
      <c r="B165" s="172"/>
      <c r="C165" s="173" t="s">
        <v>234</v>
      </c>
      <c r="D165" s="173" t="s">
        <v>132</v>
      </c>
      <c r="E165" s="174" t="s">
        <v>235</v>
      </c>
      <c r="F165" s="175" t="s">
        <v>236</v>
      </c>
      <c r="G165" s="176" t="s">
        <v>135</v>
      </c>
      <c r="H165" s="177">
        <v>1</v>
      </c>
      <c r="I165" s="178"/>
      <c r="J165" s="179">
        <f>ROUND(I165*H165,2)</f>
        <v>0</v>
      </c>
      <c r="K165" s="175" t="s">
        <v>136</v>
      </c>
      <c r="L165" s="39"/>
      <c r="M165" s="180" t="s">
        <v>3</v>
      </c>
      <c r="N165" s="181" t="s">
        <v>48</v>
      </c>
      <c r="O165" s="72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4" t="s">
        <v>137</v>
      </c>
      <c r="AT165" s="184" t="s">
        <v>132</v>
      </c>
      <c r="AU165" s="184" t="s">
        <v>85</v>
      </c>
      <c r="AY165" s="18" t="s">
        <v>129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83</v>
      </c>
      <c r="BK165" s="185">
        <f>ROUND(I165*H165,2)</f>
        <v>0</v>
      </c>
      <c r="BL165" s="18" t="s">
        <v>137</v>
      </c>
      <c r="BM165" s="184" t="s">
        <v>237</v>
      </c>
    </row>
    <row r="166" s="13" customFormat="1">
      <c r="A166" s="13"/>
      <c r="B166" s="186"/>
      <c r="C166" s="13"/>
      <c r="D166" s="187" t="s">
        <v>139</v>
      </c>
      <c r="E166" s="188" t="s">
        <v>3</v>
      </c>
      <c r="F166" s="189" t="s">
        <v>140</v>
      </c>
      <c r="G166" s="13"/>
      <c r="H166" s="188" t="s">
        <v>3</v>
      </c>
      <c r="I166" s="190"/>
      <c r="J166" s="13"/>
      <c r="K166" s="13"/>
      <c r="L166" s="186"/>
      <c r="M166" s="191"/>
      <c r="N166" s="192"/>
      <c r="O166" s="192"/>
      <c r="P166" s="192"/>
      <c r="Q166" s="192"/>
      <c r="R166" s="192"/>
      <c r="S166" s="192"/>
      <c r="T166" s="19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8" t="s">
        <v>139</v>
      </c>
      <c r="AU166" s="188" t="s">
        <v>85</v>
      </c>
      <c r="AV166" s="13" t="s">
        <v>83</v>
      </c>
      <c r="AW166" s="13" t="s">
        <v>39</v>
      </c>
      <c r="AX166" s="13" t="s">
        <v>77</v>
      </c>
      <c r="AY166" s="188" t="s">
        <v>129</v>
      </c>
    </row>
    <row r="167" s="14" customFormat="1">
      <c r="A167" s="14"/>
      <c r="B167" s="194"/>
      <c r="C167" s="14"/>
      <c r="D167" s="187" t="s">
        <v>139</v>
      </c>
      <c r="E167" s="195" t="s">
        <v>3</v>
      </c>
      <c r="F167" s="196" t="s">
        <v>238</v>
      </c>
      <c r="G167" s="14"/>
      <c r="H167" s="197">
        <v>1</v>
      </c>
      <c r="I167" s="198"/>
      <c r="J167" s="14"/>
      <c r="K167" s="14"/>
      <c r="L167" s="194"/>
      <c r="M167" s="199"/>
      <c r="N167" s="200"/>
      <c r="O167" s="200"/>
      <c r="P167" s="200"/>
      <c r="Q167" s="200"/>
      <c r="R167" s="200"/>
      <c r="S167" s="200"/>
      <c r="T167" s="20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5" t="s">
        <v>139</v>
      </c>
      <c r="AU167" s="195" t="s">
        <v>85</v>
      </c>
      <c r="AV167" s="14" t="s">
        <v>85</v>
      </c>
      <c r="AW167" s="14" t="s">
        <v>39</v>
      </c>
      <c r="AX167" s="14" t="s">
        <v>83</v>
      </c>
      <c r="AY167" s="195" t="s">
        <v>129</v>
      </c>
    </row>
    <row r="168" s="12" customFormat="1" ht="22.8" customHeight="1">
      <c r="A168" s="12"/>
      <c r="B168" s="159"/>
      <c r="C168" s="12"/>
      <c r="D168" s="160" t="s">
        <v>76</v>
      </c>
      <c r="E168" s="170" t="s">
        <v>1</v>
      </c>
      <c r="F168" s="170" t="s">
        <v>239</v>
      </c>
      <c r="G168" s="12"/>
      <c r="H168" s="12"/>
      <c r="I168" s="162"/>
      <c r="J168" s="171">
        <f>BK168</f>
        <v>0</v>
      </c>
      <c r="K168" s="12"/>
      <c r="L168" s="159"/>
      <c r="M168" s="164"/>
      <c r="N168" s="165"/>
      <c r="O168" s="165"/>
      <c r="P168" s="166">
        <f>SUM(P169:P171)</f>
        <v>0</v>
      </c>
      <c r="Q168" s="165"/>
      <c r="R168" s="166">
        <f>SUM(R169:R171)</f>
        <v>0</v>
      </c>
      <c r="S168" s="165"/>
      <c r="T168" s="167">
        <f>SUM(T169:T171)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60" t="s">
        <v>83</v>
      </c>
      <c r="AT168" s="168" t="s">
        <v>76</v>
      </c>
      <c r="AU168" s="168" t="s">
        <v>83</v>
      </c>
      <c r="AY168" s="160" t="s">
        <v>129</v>
      </c>
      <c r="BK168" s="169">
        <f>SUM(BK169:BK171)</f>
        <v>0</v>
      </c>
    </row>
    <row r="169" s="2" customFormat="1" ht="33" customHeight="1">
      <c r="A169" s="38"/>
      <c r="B169" s="172"/>
      <c r="C169" s="173" t="s">
        <v>240</v>
      </c>
      <c r="D169" s="173" t="s">
        <v>132</v>
      </c>
      <c r="E169" s="174" t="s">
        <v>241</v>
      </c>
      <c r="F169" s="175" t="s">
        <v>242</v>
      </c>
      <c r="G169" s="176" t="s">
        <v>135</v>
      </c>
      <c r="H169" s="177">
        <v>1</v>
      </c>
      <c r="I169" s="178"/>
      <c r="J169" s="179">
        <f>ROUND(I169*H169,2)</f>
        <v>0</v>
      </c>
      <c r="K169" s="175" t="s">
        <v>136</v>
      </c>
      <c r="L169" s="39"/>
      <c r="M169" s="180" t="s">
        <v>3</v>
      </c>
      <c r="N169" s="181" t="s">
        <v>48</v>
      </c>
      <c r="O169" s="72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4" t="s">
        <v>137</v>
      </c>
      <c r="AT169" s="184" t="s">
        <v>132</v>
      </c>
      <c r="AU169" s="184" t="s">
        <v>85</v>
      </c>
      <c r="AY169" s="18" t="s">
        <v>129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83</v>
      </c>
      <c r="BK169" s="185">
        <f>ROUND(I169*H169,2)</f>
        <v>0</v>
      </c>
      <c r="BL169" s="18" t="s">
        <v>137</v>
      </c>
      <c r="BM169" s="184" t="s">
        <v>243</v>
      </c>
    </row>
    <row r="170" s="13" customFormat="1">
      <c r="A170" s="13"/>
      <c r="B170" s="186"/>
      <c r="C170" s="13"/>
      <c r="D170" s="187" t="s">
        <v>139</v>
      </c>
      <c r="E170" s="188" t="s">
        <v>3</v>
      </c>
      <c r="F170" s="189" t="s">
        <v>140</v>
      </c>
      <c r="G170" s="13"/>
      <c r="H170" s="188" t="s">
        <v>3</v>
      </c>
      <c r="I170" s="190"/>
      <c r="J170" s="13"/>
      <c r="K170" s="13"/>
      <c r="L170" s="186"/>
      <c r="M170" s="191"/>
      <c r="N170" s="192"/>
      <c r="O170" s="192"/>
      <c r="P170" s="192"/>
      <c r="Q170" s="192"/>
      <c r="R170" s="192"/>
      <c r="S170" s="192"/>
      <c r="T170" s="19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8" t="s">
        <v>139</v>
      </c>
      <c r="AU170" s="188" t="s">
        <v>85</v>
      </c>
      <c r="AV170" s="13" t="s">
        <v>83</v>
      </c>
      <c r="AW170" s="13" t="s">
        <v>39</v>
      </c>
      <c r="AX170" s="13" t="s">
        <v>77</v>
      </c>
      <c r="AY170" s="188" t="s">
        <v>129</v>
      </c>
    </row>
    <row r="171" s="14" customFormat="1">
      <c r="A171" s="14"/>
      <c r="B171" s="194"/>
      <c r="C171" s="14"/>
      <c r="D171" s="187" t="s">
        <v>139</v>
      </c>
      <c r="E171" s="195" t="s">
        <v>3</v>
      </c>
      <c r="F171" s="196" t="s">
        <v>244</v>
      </c>
      <c r="G171" s="14"/>
      <c r="H171" s="197">
        <v>1</v>
      </c>
      <c r="I171" s="198"/>
      <c r="J171" s="14"/>
      <c r="K171" s="14"/>
      <c r="L171" s="194"/>
      <c r="M171" s="199"/>
      <c r="N171" s="200"/>
      <c r="O171" s="200"/>
      <c r="P171" s="200"/>
      <c r="Q171" s="200"/>
      <c r="R171" s="200"/>
      <c r="S171" s="200"/>
      <c r="T171" s="20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5" t="s">
        <v>139</v>
      </c>
      <c r="AU171" s="195" t="s">
        <v>85</v>
      </c>
      <c r="AV171" s="14" t="s">
        <v>85</v>
      </c>
      <c r="AW171" s="14" t="s">
        <v>39</v>
      </c>
      <c r="AX171" s="14" t="s">
        <v>83</v>
      </c>
      <c r="AY171" s="195" t="s">
        <v>129</v>
      </c>
    </row>
    <row r="172" s="12" customFormat="1" ht="22.8" customHeight="1">
      <c r="A172" s="12"/>
      <c r="B172" s="159"/>
      <c r="C172" s="12"/>
      <c r="D172" s="160" t="s">
        <v>76</v>
      </c>
      <c r="E172" s="170" t="s">
        <v>245</v>
      </c>
      <c r="F172" s="170" t="s">
        <v>246</v>
      </c>
      <c r="G172" s="12"/>
      <c r="H172" s="12"/>
      <c r="I172" s="162"/>
      <c r="J172" s="171">
        <f>BK172</f>
        <v>0</v>
      </c>
      <c r="K172" s="12"/>
      <c r="L172" s="159"/>
      <c r="M172" s="164"/>
      <c r="N172" s="165"/>
      <c r="O172" s="165"/>
      <c r="P172" s="166">
        <f>SUM(P173:P175)</f>
        <v>0</v>
      </c>
      <c r="Q172" s="165"/>
      <c r="R172" s="166">
        <f>SUM(R173:R175)</f>
        <v>0</v>
      </c>
      <c r="S172" s="165"/>
      <c r="T172" s="167">
        <f>SUM(T173:T175)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60" t="s">
        <v>128</v>
      </c>
      <c r="AT172" s="168" t="s">
        <v>76</v>
      </c>
      <c r="AU172" s="168" t="s">
        <v>83</v>
      </c>
      <c r="AY172" s="160" t="s">
        <v>129</v>
      </c>
      <c r="BK172" s="169">
        <f>SUM(BK173:BK175)</f>
        <v>0</v>
      </c>
    </row>
    <row r="173" s="2" customFormat="1" ht="24.15" customHeight="1">
      <c r="A173" s="38"/>
      <c r="B173" s="172"/>
      <c r="C173" s="173" t="s">
        <v>247</v>
      </c>
      <c r="D173" s="173" t="s">
        <v>132</v>
      </c>
      <c r="E173" s="174" t="s">
        <v>248</v>
      </c>
      <c r="F173" s="175" t="s">
        <v>249</v>
      </c>
      <c r="G173" s="176" t="s">
        <v>135</v>
      </c>
      <c r="H173" s="177">
        <v>11</v>
      </c>
      <c r="I173" s="178"/>
      <c r="J173" s="179">
        <f>ROUND(I173*H173,2)</f>
        <v>0</v>
      </c>
      <c r="K173" s="175" t="s">
        <v>136</v>
      </c>
      <c r="L173" s="39"/>
      <c r="M173" s="180" t="s">
        <v>3</v>
      </c>
      <c r="N173" s="181" t="s">
        <v>48</v>
      </c>
      <c r="O173" s="72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4" t="s">
        <v>137</v>
      </c>
      <c r="AT173" s="184" t="s">
        <v>132</v>
      </c>
      <c r="AU173" s="184" t="s">
        <v>85</v>
      </c>
      <c r="AY173" s="18" t="s">
        <v>129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8" t="s">
        <v>83</v>
      </c>
      <c r="BK173" s="185">
        <f>ROUND(I173*H173,2)</f>
        <v>0</v>
      </c>
      <c r="BL173" s="18" t="s">
        <v>137</v>
      </c>
      <c r="BM173" s="184" t="s">
        <v>250</v>
      </c>
    </row>
    <row r="174" s="13" customFormat="1">
      <c r="A174" s="13"/>
      <c r="B174" s="186"/>
      <c r="C174" s="13"/>
      <c r="D174" s="187" t="s">
        <v>139</v>
      </c>
      <c r="E174" s="188" t="s">
        <v>3</v>
      </c>
      <c r="F174" s="189" t="s">
        <v>140</v>
      </c>
      <c r="G174" s="13"/>
      <c r="H174" s="188" t="s">
        <v>3</v>
      </c>
      <c r="I174" s="190"/>
      <c r="J174" s="13"/>
      <c r="K174" s="13"/>
      <c r="L174" s="186"/>
      <c r="M174" s="191"/>
      <c r="N174" s="192"/>
      <c r="O174" s="192"/>
      <c r="P174" s="192"/>
      <c r="Q174" s="192"/>
      <c r="R174" s="192"/>
      <c r="S174" s="192"/>
      <c r="T174" s="19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8" t="s">
        <v>139</v>
      </c>
      <c r="AU174" s="188" t="s">
        <v>85</v>
      </c>
      <c r="AV174" s="13" t="s">
        <v>83</v>
      </c>
      <c r="AW174" s="13" t="s">
        <v>39</v>
      </c>
      <c r="AX174" s="13" t="s">
        <v>77</v>
      </c>
      <c r="AY174" s="188" t="s">
        <v>129</v>
      </c>
    </row>
    <row r="175" s="14" customFormat="1">
      <c r="A175" s="14"/>
      <c r="B175" s="194"/>
      <c r="C175" s="14"/>
      <c r="D175" s="187" t="s">
        <v>139</v>
      </c>
      <c r="E175" s="195" t="s">
        <v>3</v>
      </c>
      <c r="F175" s="196" t="s">
        <v>251</v>
      </c>
      <c r="G175" s="14"/>
      <c r="H175" s="197">
        <v>11</v>
      </c>
      <c r="I175" s="198"/>
      <c r="J175" s="14"/>
      <c r="K175" s="14"/>
      <c r="L175" s="194"/>
      <c r="M175" s="199"/>
      <c r="N175" s="200"/>
      <c r="O175" s="200"/>
      <c r="P175" s="200"/>
      <c r="Q175" s="200"/>
      <c r="R175" s="200"/>
      <c r="S175" s="200"/>
      <c r="T175" s="20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5" t="s">
        <v>139</v>
      </c>
      <c r="AU175" s="195" t="s">
        <v>85</v>
      </c>
      <c r="AV175" s="14" t="s">
        <v>85</v>
      </c>
      <c r="AW175" s="14" t="s">
        <v>39</v>
      </c>
      <c r="AX175" s="14" t="s">
        <v>83</v>
      </c>
      <c r="AY175" s="195" t="s">
        <v>129</v>
      </c>
    </row>
    <row r="176" s="12" customFormat="1" ht="22.8" customHeight="1">
      <c r="A176" s="12"/>
      <c r="B176" s="159"/>
      <c r="C176" s="12"/>
      <c r="D176" s="160" t="s">
        <v>76</v>
      </c>
      <c r="E176" s="170" t="s">
        <v>252</v>
      </c>
      <c r="F176" s="170" t="s">
        <v>253</v>
      </c>
      <c r="G176" s="12"/>
      <c r="H176" s="12"/>
      <c r="I176" s="162"/>
      <c r="J176" s="171">
        <f>BK176</f>
        <v>0</v>
      </c>
      <c r="K176" s="12"/>
      <c r="L176" s="159"/>
      <c r="M176" s="164"/>
      <c r="N176" s="165"/>
      <c r="O176" s="165"/>
      <c r="P176" s="166">
        <f>SUM(P177:P179)</f>
        <v>0</v>
      </c>
      <c r="Q176" s="165"/>
      <c r="R176" s="166">
        <f>SUM(R177:R179)</f>
        <v>0</v>
      </c>
      <c r="S176" s="165"/>
      <c r="T176" s="167">
        <f>SUM(T177:T179)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60" t="s">
        <v>128</v>
      </c>
      <c r="AT176" s="168" t="s">
        <v>76</v>
      </c>
      <c r="AU176" s="168" t="s">
        <v>83</v>
      </c>
      <c r="AY176" s="160" t="s">
        <v>129</v>
      </c>
      <c r="BK176" s="169">
        <f>SUM(BK177:BK179)</f>
        <v>0</v>
      </c>
    </row>
    <row r="177" s="2" customFormat="1" ht="21.75" customHeight="1">
      <c r="A177" s="38"/>
      <c r="B177" s="172"/>
      <c r="C177" s="173" t="s">
        <v>254</v>
      </c>
      <c r="D177" s="173" t="s">
        <v>132</v>
      </c>
      <c r="E177" s="174" t="s">
        <v>255</v>
      </c>
      <c r="F177" s="175" t="s">
        <v>256</v>
      </c>
      <c r="G177" s="176" t="s">
        <v>135</v>
      </c>
      <c r="H177" s="177">
        <v>1</v>
      </c>
      <c r="I177" s="178"/>
      <c r="J177" s="179">
        <f>ROUND(I177*H177,2)</f>
        <v>0</v>
      </c>
      <c r="K177" s="175" t="s">
        <v>136</v>
      </c>
      <c r="L177" s="39"/>
      <c r="M177" s="180" t="s">
        <v>3</v>
      </c>
      <c r="N177" s="181" t="s">
        <v>48</v>
      </c>
      <c r="O177" s="72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4" t="s">
        <v>137</v>
      </c>
      <c r="AT177" s="184" t="s">
        <v>132</v>
      </c>
      <c r="AU177" s="184" t="s">
        <v>85</v>
      </c>
      <c r="AY177" s="18" t="s">
        <v>129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8" t="s">
        <v>83</v>
      </c>
      <c r="BK177" s="185">
        <f>ROUND(I177*H177,2)</f>
        <v>0</v>
      </c>
      <c r="BL177" s="18" t="s">
        <v>137</v>
      </c>
      <c r="BM177" s="184" t="s">
        <v>257</v>
      </c>
    </row>
    <row r="178" s="13" customFormat="1">
      <c r="A178" s="13"/>
      <c r="B178" s="186"/>
      <c r="C178" s="13"/>
      <c r="D178" s="187" t="s">
        <v>139</v>
      </c>
      <c r="E178" s="188" t="s">
        <v>3</v>
      </c>
      <c r="F178" s="189" t="s">
        <v>258</v>
      </c>
      <c r="G178" s="13"/>
      <c r="H178" s="188" t="s">
        <v>3</v>
      </c>
      <c r="I178" s="190"/>
      <c r="J178" s="13"/>
      <c r="K178" s="13"/>
      <c r="L178" s="186"/>
      <c r="M178" s="191"/>
      <c r="N178" s="192"/>
      <c r="O178" s="192"/>
      <c r="P178" s="192"/>
      <c r="Q178" s="192"/>
      <c r="R178" s="192"/>
      <c r="S178" s="192"/>
      <c r="T178" s="19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8" t="s">
        <v>139</v>
      </c>
      <c r="AU178" s="188" t="s">
        <v>85</v>
      </c>
      <c r="AV178" s="13" t="s">
        <v>83</v>
      </c>
      <c r="AW178" s="13" t="s">
        <v>39</v>
      </c>
      <c r="AX178" s="13" t="s">
        <v>77</v>
      </c>
      <c r="AY178" s="188" t="s">
        <v>129</v>
      </c>
    </row>
    <row r="179" s="14" customFormat="1">
      <c r="A179" s="14"/>
      <c r="B179" s="194"/>
      <c r="C179" s="14"/>
      <c r="D179" s="187" t="s">
        <v>139</v>
      </c>
      <c r="E179" s="195" t="s">
        <v>3</v>
      </c>
      <c r="F179" s="196" t="s">
        <v>259</v>
      </c>
      <c r="G179" s="14"/>
      <c r="H179" s="197">
        <v>1</v>
      </c>
      <c r="I179" s="198"/>
      <c r="J179" s="14"/>
      <c r="K179" s="14"/>
      <c r="L179" s="194"/>
      <c r="M179" s="210"/>
      <c r="N179" s="211"/>
      <c r="O179" s="211"/>
      <c r="P179" s="211"/>
      <c r="Q179" s="211"/>
      <c r="R179" s="211"/>
      <c r="S179" s="211"/>
      <c r="T179" s="21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5" t="s">
        <v>139</v>
      </c>
      <c r="AU179" s="195" t="s">
        <v>85</v>
      </c>
      <c r="AV179" s="14" t="s">
        <v>85</v>
      </c>
      <c r="AW179" s="14" t="s">
        <v>39</v>
      </c>
      <c r="AX179" s="14" t="s">
        <v>83</v>
      </c>
      <c r="AY179" s="195" t="s">
        <v>129</v>
      </c>
    </row>
    <row r="180" s="2" customFormat="1" ht="6.96" customHeight="1">
      <c r="A180" s="38"/>
      <c r="B180" s="55"/>
      <c r="C180" s="56"/>
      <c r="D180" s="56"/>
      <c r="E180" s="56"/>
      <c r="F180" s="56"/>
      <c r="G180" s="56"/>
      <c r="H180" s="56"/>
      <c r="I180" s="56"/>
      <c r="J180" s="56"/>
      <c r="K180" s="56"/>
      <c r="L180" s="39"/>
      <c r="M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</row>
  </sheetData>
  <autoFilter ref="C93:K17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95</v>
      </c>
      <c r="L4" s="21"/>
      <c r="M4" s="122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3" t="str">
        <f>'Rekapitulace zakázky'!K6</f>
        <v>Údržba a oprava výměnných dílů zabezpečovacího zařízení v obvodu SSZT PCE 2024 - 2026</v>
      </c>
      <c r="F7" s="31"/>
      <c r="G7" s="31"/>
      <c r="H7" s="31"/>
      <c r="L7" s="21"/>
    </row>
    <row r="8" s="1" customFormat="1" ht="12" customHeight="1">
      <c r="B8" s="21"/>
      <c r="D8" s="31" t="s">
        <v>96</v>
      </c>
      <c r="L8" s="21"/>
    </row>
    <row r="9" s="2" customFormat="1" ht="16.5" customHeight="1">
      <c r="A9" s="38"/>
      <c r="B9" s="39"/>
      <c r="C9" s="38"/>
      <c r="D9" s="38"/>
      <c r="E9" s="123" t="s">
        <v>97</v>
      </c>
      <c r="F9" s="38"/>
      <c r="G9" s="38"/>
      <c r="H9" s="38"/>
      <c r="I9" s="38"/>
      <c r="J9" s="38"/>
      <c r="K9" s="38"/>
      <c r="L9" s="12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1" t="s">
        <v>98</v>
      </c>
      <c r="E10" s="38"/>
      <c r="F10" s="38"/>
      <c r="G10" s="38"/>
      <c r="H10" s="38"/>
      <c r="I10" s="38"/>
      <c r="J10" s="38"/>
      <c r="K10" s="38"/>
      <c r="L10" s="12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2" t="s">
        <v>260</v>
      </c>
      <c r="F11" s="38"/>
      <c r="G11" s="38"/>
      <c r="H11" s="38"/>
      <c r="I11" s="38"/>
      <c r="J11" s="38"/>
      <c r="K11" s="38"/>
      <c r="L11" s="12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12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1" t="s">
        <v>19</v>
      </c>
      <c r="E13" s="38"/>
      <c r="F13" s="26" t="s">
        <v>3</v>
      </c>
      <c r="G13" s="38"/>
      <c r="H13" s="38"/>
      <c r="I13" s="31" t="s">
        <v>21</v>
      </c>
      <c r="J13" s="26" t="s">
        <v>3</v>
      </c>
      <c r="K13" s="38"/>
      <c r="L13" s="12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23</v>
      </c>
      <c r="E14" s="38"/>
      <c r="F14" s="26" t="s">
        <v>24</v>
      </c>
      <c r="G14" s="38"/>
      <c r="H14" s="38"/>
      <c r="I14" s="31" t="s">
        <v>25</v>
      </c>
      <c r="J14" s="64" t="str">
        <f>'Rekapitulace zakázky'!AN8</f>
        <v>6. 5. 2024</v>
      </c>
      <c r="K14" s="38"/>
      <c r="L14" s="12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12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1" t="s">
        <v>31</v>
      </c>
      <c r="E16" s="38"/>
      <c r="F16" s="38"/>
      <c r="G16" s="38"/>
      <c r="H16" s="38"/>
      <c r="I16" s="31" t="s">
        <v>32</v>
      </c>
      <c r="J16" s="26" t="s">
        <v>3</v>
      </c>
      <c r="K16" s="38"/>
      <c r="L16" s="12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6" t="s">
        <v>34</v>
      </c>
      <c r="F17" s="38"/>
      <c r="G17" s="38"/>
      <c r="H17" s="38"/>
      <c r="I17" s="31" t="s">
        <v>35</v>
      </c>
      <c r="J17" s="26" t="s">
        <v>3</v>
      </c>
      <c r="K17" s="38"/>
      <c r="L17" s="12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12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1" t="s">
        <v>36</v>
      </c>
      <c r="E19" s="38"/>
      <c r="F19" s="38"/>
      <c r="G19" s="38"/>
      <c r="H19" s="38"/>
      <c r="I19" s="31" t="s">
        <v>32</v>
      </c>
      <c r="J19" s="32" t="str">
        <f>'Rekapitulace zakázky'!AN13</f>
        <v>Vyplň údaj</v>
      </c>
      <c r="K19" s="38"/>
      <c r="L19" s="12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2" t="str">
        <f>'Rekapitulace zakázky'!E14</f>
        <v>Vyplň údaj</v>
      </c>
      <c r="F20" s="26"/>
      <c r="G20" s="26"/>
      <c r="H20" s="26"/>
      <c r="I20" s="31" t="s">
        <v>35</v>
      </c>
      <c r="J20" s="32" t="str">
        <f>'Rekapitulace zakázky'!AN14</f>
        <v>Vyplň údaj</v>
      </c>
      <c r="K20" s="38"/>
      <c r="L20" s="12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12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1" t="s">
        <v>38</v>
      </c>
      <c r="E22" s="38"/>
      <c r="F22" s="38"/>
      <c r="G22" s="38"/>
      <c r="H22" s="38"/>
      <c r="I22" s="31" t="s">
        <v>32</v>
      </c>
      <c r="J22" s="26" t="s">
        <v>3</v>
      </c>
      <c r="K22" s="38"/>
      <c r="L22" s="12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6" t="s">
        <v>34</v>
      </c>
      <c r="F23" s="38"/>
      <c r="G23" s="38"/>
      <c r="H23" s="38"/>
      <c r="I23" s="31" t="s">
        <v>35</v>
      </c>
      <c r="J23" s="26" t="s">
        <v>3</v>
      </c>
      <c r="K23" s="38"/>
      <c r="L23" s="12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12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1" t="s">
        <v>40</v>
      </c>
      <c r="E25" s="38"/>
      <c r="F25" s="38"/>
      <c r="G25" s="38"/>
      <c r="H25" s="38"/>
      <c r="I25" s="31" t="s">
        <v>32</v>
      </c>
      <c r="J25" s="26" t="s">
        <v>3</v>
      </c>
      <c r="K25" s="38"/>
      <c r="L25" s="12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6" t="s">
        <v>34</v>
      </c>
      <c r="F26" s="38"/>
      <c r="G26" s="38"/>
      <c r="H26" s="38"/>
      <c r="I26" s="31" t="s">
        <v>35</v>
      </c>
      <c r="J26" s="26" t="s">
        <v>3</v>
      </c>
      <c r="K26" s="38"/>
      <c r="L26" s="12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12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1" t="s">
        <v>41</v>
      </c>
      <c r="E28" s="38"/>
      <c r="F28" s="38"/>
      <c r="G28" s="38"/>
      <c r="H28" s="38"/>
      <c r="I28" s="38"/>
      <c r="J28" s="38"/>
      <c r="K28" s="38"/>
      <c r="L28" s="12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25"/>
      <c r="B29" s="126"/>
      <c r="C29" s="125"/>
      <c r="D29" s="125"/>
      <c r="E29" s="36" t="s">
        <v>42</v>
      </c>
      <c r="F29" s="36"/>
      <c r="G29" s="36"/>
      <c r="H29" s="36"/>
      <c r="I29" s="125"/>
      <c r="J29" s="125"/>
      <c r="K29" s="125"/>
      <c r="L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12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2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28" t="s">
        <v>43</v>
      </c>
      <c r="E32" s="38"/>
      <c r="F32" s="38"/>
      <c r="G32" s="38"/>
      <c r="H32" s="38"/>
      <c r="I32" s="38"/>
      <c r="J32" s="90">
        <f>ROUND(J97, 2)</f>
        <v>0</v>
      </c>
      <c r="K32" s="38"/>
      <c r="L32" s="12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84"/>
      <c r="E33" s="84"/>
      <c r="F33" s="84"/>
      <c r="G33" s="84"/>
      <c r="H33" s="84"/>
      <c r="I33" s="84"/>
      <c r="J33" s="84"/>
      <c r="K33" s="84"/>
      <c r="L33" s="12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45</v>
      </c>
      <c r="G34" s="38"/>
      <c r="H34" s="38"/>
      <c r="I34" s="43" t="s">
        <v>44</v>
      </c>
      <c r="J34" s="43" t="s">
        <v>46</v>
      </c>
      <c r="K34" s="38"/>
      <c r="L34" s="12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29" t="s">
        <v>47</v>
      </c>
      <c r="E35" s="31" t="s">
        <v>48</v>
      </c>
      <c r="F35" s="130">
        <f>ROUND((SUM(BE97:BE295)),  2)</f>
        <v>0</v>
      </c>
      <c r="G35" s="38"/>
      <c r="H35" s="38"/>
      <c r="I35" s="131">
        <v>0.20999999999999999</v>
      </c>
      <c r="J35" s="130">
        <f>ROUND(((SUM(BE97:BE295))*I35),  2)</f>
        <v>0</v>
      </c>
      <c r="K35" s="38"/>
      <c r="L35" s="12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1" t="s">
        <v>49</v>
      </c>
      <c r="F36" s="130">
        <f>ROUND((SUM(BF97:BF295)),  2)</f>
        <v>0</v>
      </c>
      <c r="G36" s="38"/>
      <c r="H36" s="38"/>
      <c r="I36" s="131">
        <v>0.12</v>
      </c>
      <c r="J36" s="130">
        <f>ROUND(((SUM(BF97:BF295))*I36),  2)</f>
        <v>0</v>
      </c>
      <c r="K36" s="38"/>
      <c r="L36" s="12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50</v>
      </c>
      <c r="F37" s="130">
        <f>ROUND((SUM(BG97:BG295)),  2)</f>
        <v>0</v>
      </c>
      <c r="G37" s="38"/>
      <c r="H37" s="38"/>
      <c r="I37" s="131">
        <v>0.20999999999999999</v>
      </c>
      <c r="J37" s="130">
        <f>0</f>
        <v>0</v>
      </c>
      <c r="K37" s="38"/>
      <c r="L37" s="12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1" t="s">
        <v>51</v>
      </c>
      <c r="F38" s="130">
        <f>ROUND((SUM(BH97:BH295)),  2)</f>
        <v>0</v>
      </c>
      <c r="G38" s="38"/>
      <c r="H38" s="38"/>
      <c r="I38" s="131">
        <v>0.12</v>
      </c>
      <c r="J38" s="130">
        <f>0</f>
        <v>0</v>
      </c>
      <c r="K38" s="38"/>
      <c r="L38" s="12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1" t="s">
        <v>52</v>
      </c>
      <c r="F39" s="130">
        <f>ROUND((SUM(BI97:BI295)),  2)</f>
        <v>0</v>
      </c>
      <c r="G39" s="38"/>
      <c r="H39" s="38"/>
      <c r="I39" s="131">
        <v>0</v>
      </c>
      <c r="J39" s="130">
        <f>0</f>
        <v>0</v>
      </c>
      <c r="K39" s="38"/>
      <c r="L39" s="12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12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2"/>
      <c r="D41" s="133" t="s">
        <v>53</v>
      </c>
      <c r="E41" s="76"/>
      <c r="F41" s="76"/>
      <c r="G41" s="134" t="s">
        <v>54</v>
      </c>
      <c r="H41" s="135" t="s">
        <v>55</v>
      </c>
      <c r="I41" s="76"/>
      <c r="J41" s="136">
        <f>SUM(J32:J39)</f>
        <v>0</v>
      </c>
      <c r="K41" s="137"/>
      <c r="L41" s="12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12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57"/>
      <c r="C46" s="58"/>
      <c r="D46" s="58"/>
      <c r="E46" s="58"/>
      <c r="F46" s="58"/>
      <c r="G46" s="58"/>
      <c r="H46" s="58"/>
      <c r="I46" s="58"/>
      <c r="J46" s="58"/>
      <c r="K46" s="58"/>
      <c r="L46" s="12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2" t="s">
        <v>100</v>
      </c>
      <c r="D47" s="38"/>
      <c r="E47" s="38"/>
      <c r="F47" s="38"/>
      <c r="G47" s="38"/>
      <c r="H47" s="38"/>
      <c r="I47" s="38"/>
      <c r="J47" s="38"/>
      <c r="K47" s="38"/>
      <c r="L47" s="12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12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17</v>
      </c>
      <c r="D49" s="38"/>
      <c r="E49" s="38"/>
      <c r="F49" s="38"/>
      <c r="G49" s="38"/>
      <c r="H49" s="38"/>
      <c r="I49" s="38"/>
      <c r="J49" s="38"/>
      <c r="K49" s="38"/>
      <c r="L49" s="12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38"/>
      <c r="D50" s="38"/>
      <c r="E50" s="123" t="str">
        <f>E7</f>
        <v>Údržba a oprava výměnných dílů zabezpečovacího zařízení v obvodu SSZT PCE 2024 - 2026</v>
      </c>
      <c r="F50" s="31"/>
      <c r="G50" s="31"/>
      <c r="H50" s="31"/>
      <c r="I50" s="38"/>
      <c r="J50" s="38"/>
      <c r="K50" s="38"/>
      <c r="L50" s="12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1" t="s">
        <v>96</v>
      </c>
      <c r="L51" s="21"/>
    </row>
    <row r="52" hidden="1" s="2" customFormat="1" ht="16.5" customHeight="1">
      <c r="A52" s="38"/>
      <c r="B52" s="39"/>
      <c r="C52" s="38"/>
      <c r="D52" s="38"/>
      <c r="E52" s="123" t="s">
        <v>97</v>
      </c>
      <c r="F52" s="38"/>
      <c r="G52" s="38"/>
      <c r="H52" s="38"/>
      <c r="I52" s="38"/>
      <c r="J52" s="38"/>
      <c r="K52" s="38"/>
      <c r="L52" s="12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1" t="s">
        <v>98</v>
      </c>
      <c r="D53" s="38"/>
      <c r="E53" s="38"/>
      <c r="F53" s="38"/>
      <c r="G53" s="38"/>
      <c r="H53" s="38"/>
      <c r="I53" s="38"/>
      <c r="J53" s="38"/>
      <c r="K53" s="38"/>
      <c r="L53" s="12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38"/>
      <c r="D54" s="38"/>
      <c r="E54" s="62" t="str">
        <f>E11</f>
        <v>Pu_VD_I - XII 2025 - Opravy výměnných dílů</v>
      </c>
      <c r="F54" s="38"/>
      <c r="G54" s="38"/>
      <c r="H54" s="38"/>
      <c r="I54" s="38"/>
      <c r="J54" s="38"/>
      <c r="K54" s="38"/>
      <c r="L54" s="12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38"/>
      <c r="D55" s="38"/>
      <c r="E55" s="38"/>
      <c r="F55" s="38"/>
      <c r="G55" s="38"/>
      <c r="H55" s="38"/>
      <c r="I55" s="38"/>
      <c r="J55" s="38"/>
      <c r="K55" s="38"/>
      <c r="L55" s="12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1" t="s">
        <v>23</v>
      </c>
      <c r="D56" s="38"/>
      <c r="E56" s="38"/>
      <c r="F56" s="26" t="str">
        <f>F14</f>
        <v>Obvod SSZT Pardubice</v>
      </c>
      <c r="G56" s="38"/>
      <c r="H56" s="38"/>
      <c r="I56" s="31" t="s">
        <v>25</v>
      </c>
      <c r="J56" s="64" t="str">
        <f>IF(J14="","",J14)</f>
        <v>6. 5. 2024</v>
      </c>
      <c r="K56" s="38"/>
      <c r="L56" s="12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38"/>
      <c r="D57" s="38"/>
      <c r="E57" s="38"/>
      <c r="F57" s="38"/>
      <c r="G57" s="38"/>
      <c r="H57" s="38"/>
      <c r="I57" s="38"/>
      <c r="J57" s="38"/>
      <c r="K57" s="38"/>
      <c r="L57" s="12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1" t="s">
        <v>31</v>
      </c>
      <c r="D58" s="38"/>
      <c r="E58" s="38"/>
      <c r="F58" s="26" t="str">
        <f>E17</f>
        <v xml:space="preserve"> </v>
      </c>
      <c r="G58" s="38"/>
      <c r="H58" s="38"/>
      <c r="I58" s="31" t="s">
        <v>38</v>
      </c>
      <c r="J58" s="36" t="str">
        <f>E23</f>
        <v xml:space="preserve"> </v>
      </c>
      <c r="K58" s="38"/>
      <c r="L58" s="12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1" t="s">
        <v>36</v>
      </c>
      <c r="D59" s="38"/>
      <c r="E59" s="38"/>
      <c r="F59" s="26" t="str">
        <f>IF(E20="","",E20)</f>
        <v>Vyplň údaj</v>
      </c>
      <c r="G59" s="38"/>
      <c r="H59" s="38"/>
      <c r="I59" s="31" t="s">
        <v>40</v>
      </c>
      <c r="J59" s="36" t="str">
        <f>E26</f>
        <v xml:space="preserve"> </v>
      </c>
      <c r="K59" s="38"/>
      <c r="L59" s="12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38"/>
      <c r="D60" s="38"/>
      <c r="E60" s="38"/>
      <c r="F60" s="38"/>
      <c r="G60" s="38"/>
      <c r="H60" s="38"/>
      <c r="I60" s="38"/>
      <c r="J60" s="38"/>
      <c r="K60" s="38"/>
      <c r="L60" s="12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38" t="s">
        <v>101</v>
      </c>
      <c r="D61" s="132"/>
      <c r="E61" s="132"/>
      <c r="F61" s="132"/>
      <c r="G61" s="132"/>
      <c r="H61" s="132"/>
      <c r="I61" s="132"/>
      <c r="J61" s="139" t="s">
        <v>102</v>
      </c>
      <c r="K61" s="132"/>
      <c r="L61" s="12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38"/>
      <c r="D62" s="38"/>
      <c r="E62" s="38"/>
      <c r="F62" s="38"/>
      <c r="G62" s="38"/>
      <c r="H62" s="38"/>
      <c r="I62" s="38"/>
      <c r="J62" s="38"/>
      <c r="K62" s="38"/>
      <c r="L62" s="12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40" t="s">
        <v>75</v>
      </c>
      <c r="D63" s="38"/>
      <c r="E63" s="38"/>
      <c r="F63" s="38"/>
      <c r="G63" s="38"/>
      <c r="H63" s="38"/>
      <c r="I63" s="38"/>
      <c r="J63" s="90">
        <f>J97</f>
        <v>0</v>
      </c>
      <c r="K63" s="38"/>
      <c r="L63" s="12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8" t="s">
        <v>103</v>
      </c>
    </row>
    <row r="64" hidden="1" s="9" customFormat="1" ht="24.96" customHeight="1">
      <c r="A64" s="9"/>
      <c r="B64" s="141"/>
      <c r="C64" s="9"/>
      <c r="D64" s="142" t="s">
        <v>261</v>
      </c>
      <c r="E64" s="143"/>
      <c r="F64" s="143"/>
      <c r="G64" s="143"/>
      <c r="H64" s="143"/>
      <c r="I64" s="143"/>
      <c r="J64" s="144">
        <f>J98</f>
        <v>0</v>
      </c>
      <c r="K64" s="9"/>
      <c r="L64" s="14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45"/>
      <c r="C65" s="10"/>
      <c r="D65" s="146" t="s">
        <v>105</v>
      </c>
      <c r="E65" s="147"/>
      <c r="F65" s="147"/>
      <c r="G65" s="147"/>
      <c r="H65" s="147"/>
      <c r="I65" s="147"/>
      <c r="J65" s="148">
        <f>J99</f>
        <v>0</v>
      </c>
      <c r="K65" s="10"/>
      <c r="L65" s="14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45"/>
      <c r="C66" s="10"/>
      <c r="D66" s="146" t="s">
        <v>262</v>
      </c>
      <c r="E66" s="147"/>
      <c r="F66" s="147"/>
      <c r="G66" s="147"/>
      <c r="H66" s="147"/>
      <c r="I66" s="147"/>
      <c r="J66" s="148">
        <f>J118</f>
        <v>0</v>
      </c>
      <c r="K66" s="10"/>
      <c r="L66" s="14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45"/>
      <c r="C67" s="10"/>
      <c r="D67" s="146" t="s">
        <v>106</v>
      </c>
      <c r="E67" s="147"/>
      <c r="F67" s="147"/>
      <c r="G67" s="147"/>
      <c r="H67" s="147"/>
      <c r="I67" s="147"/>
      <c r="J67" s="148">
        <f>J122</f>
        <v>0</v>
      </c>
      <c r="K67" s="10"/>
      <c r="L67" s="14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45"/>
      <c r="C68" s="10"/>
      <c r="D68" s="146" t="s">
        <v>107</v>
      </c>
      <c r="E68" s="147"/>
      <c r="F68" s="147"/>
      <c r="G68" s="147"/>
      <c r="H68" s="147"/>
      <c r="I68" s="147"/>
      <c r="J68" s="148">
        <f>J156</f>
        <v>0</v>
      </c>
      <c r="K68" s="10"/>
      <c r="L68" s="14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45"/>
      <c r="C69" s="10"/>
      <c r="D69" s="146" t="s">
        <v>108</v>
      </c>
      <c r="E69" s="147"/>
      <c r="F69" s="147"/>
      <c r="G69" s="147"/>
      <c r="H69" s="147"/>
      <c r="I69" s="147"/>
      <c r="J69" s="148">
        <f>J177</f>
        <v>0</v>
      </c>
      <c r="K69" s="10"/>
      <c r="L69" s="14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45"/>
      <c r="C70" s="10"/>
      <c r="D70" s="146" t="s">
        <v>109</v>
      </c>
      <c r="E70" s="147"/>
      <c r="F70" s="147"/>
      <c r="G70" s="147"/>
      <c r="H70" s="147"/>
      <c r="I70" s="147"/>
      <c r="J70" s="148">
        <f>J230</f>
        <v>0</v>
      </c>
      <c r="K70" s="10"/>
      <c r="L70" s="14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45"/>
      <c r="C71" s="10"/>
      <c r="D71" s="146" t="s">
        <v>263</v>
      </c>
      <c r="E71" s="147"/>
      <c r="F71" s="147"/>
      <c r="G71" s="147"/>
      <c r="H71" s="147"/>
      <c r="I71" s="147"/>
      <c r="J71" s="148">
        <f>J234</f>
        <v>0</v>
      </c>
      <c r="K71" s="10"/>
      <c r="L71" s="14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45"/>
      <c r="C72" s="10"/>
      <c r="D72" s="146" t="s">
        <v>264</v>
      </c>
      <c r="E72" s="147"/>
      <c r="F72" s="147"/>
      <c r="G72" s="147"/>
      <c r="H72" s="147"/>
      <c r="I72" s="147"/>
      <c r="J72" s="148">
        <f>J247</f>
        <v>0</v>
      </c>
      <c r="K72" s="10"/>
      <c r="L72" s="14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45"/>
      <c r="C73" s="10"/>
      <c r="D73" s="146" t="s">
        <v>265</v>
      </c>
      <c r="E73" s="147"/>
      <c r="F73" s="147"/>
      <c r="G73" s="147"/>
      <c r="H73" s="147"/>
      <c r="I73" s="147"/>
      <c r="J73" s="148">
        <f>J254</f>
        <v>0</v>
      </c>
      <c r="K73" s="10"/>
      <c r="L73" s="14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45"/>
      <c r="C74" s="10"/>
      <c r="D74" s="146" t="s">
        <v>266</v>
      </c>
      <c r="E74" s="147"/>
      <c r="F74" s="147"/>
      <c r="G74" s="147"/>
      <c r="H74" s="147"/>
      <c r="I74" s="147"/>
      <c r="J74" s="148">
        <f>J261</f>
        <v>0</v>
      </c>
      <c r="K74" s="10"/>
      <c r="L74" s="14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45"/>
      <c r="C75" s="10"/>
      <c r="D75" s="146" t="s">
        <v>112</v>
      </c>
      <c r="E75" s="147"/>
      <c r="F75" s="147"/>
      <c r="G75" s="147"/>
      <c r="H75" s="147"/>
      <c r="I75" s="147"/>
      <c r="J75" s="148">
        <f>J292</f>
        <v>0</v>
      </c>
      <c r="K75" s="10"/>
      <c r="L75" s="14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2" customFormat="1" ht="21.84" customHeigh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12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6.96" customHeight="1">
      <c r="A77" s="38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12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12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113</v>
      </c>
      <c r="D82" s="38"/>
      <c r="E82" s="38"/>
      <c r="F82" s="38"/>
      <c r="G82" s="38"/>
      <c r="H82" s="38"/>
      <c r="I82" s="38"/>
      <c r="J82" s="38"/>
      <c r="K82" s="38"/>
      <c r="L82" s="12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12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17</v>
      </c>
      <c r="D84" s="38"/>
      <c r="E84" s="38"/>
      <c r="F84" s="38"/>
      <c r="G84" s="38"/>
      <c r="H84" s="38"/>
      <c r="I84" s="38"/>
      <c r="J84" s="38"/>
      <c r="K84" s="38"/>
      <c r="L84" s="12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3" t="str">
        <f>E7</f>
        <v>Údržba a oprava výměnných dílů zabezpečovacího zařízení v obvodu SSZT PCE 2024 - 2026</v>
      </c>
      <c r="F85" s="31"/>
      <c r="G85" s="31"/>
      <c r="H85" s="31"/>
      <c r="I85" s="38"/>
      <c r="J85" s="38"/>
      <c r="K85" s="38"/>
      <c r="L85" s="12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1" t="s">
        <v>96</v>
      </c>
      <c r="L86" s="21"/>
    </row>
    <row r="87" s="2" customFormat="1" ht="16.5" customHeight="1">
      <c r="A87" s="38"/>
      <c r="B87" s="39"/>
      <c r="C87" s="38"/>
      <c r="D87" s="38"/>
      <c r="E87" s="123" t="s">
        <v>97</v>
      </c>
      <c r="F87" s="38"/>
      <c r="G87" s="38"/>
      <c r="H87" s="38"/>
      <c r="I87" s="38"/>
      <c r="J87" s="38"/>
      <c r="K87" s="38"/>
      <c r="L87" s="12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1" t="s">
        <v>98</v>
      </c>
      <c r="D88" s="38"/>
      <c r="E88" s="38"/>
      <c r="F88" s="38"/>
      <c r="G88" s="38"/>
      <c r="H88" s="38"/>
      <c r="I88" s="38"/>
      <c r="J88" s="38"/>
      <c r="K88" s="38"/>
      <c r="L88" s="12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2" t="str">
        <f>E11</f>
        <v>Pu_VD_I - XII 2025 - Opravy výměnných dílů</v>
      </c>
      <c r="F89" s="38"/>
      <c r="G89" s="38"/>
      <c r="H89" s="38"/>
      <c r="I89" s="38"/>
      <c r="J89" s="38"/>
      <c r="K89" s="38"/>
      <c r="L89" s="12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12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1" t="s">
        <v>23</v>
      </c>
      <c r="D91" s="38"/>
      <c r="E91" s="38"/>
      <c r="F91" s="26" t="str">
        <f>F14</f>
        <v>Obvod SSZT Pardubice</v>
      </c>
      <c r="G91" s="38"/>
      <c r="H91" s="38"/>
      <c r="I91" s="31" t="s">
        <v>25</v>
      </c>
      <c r="J91" s="64" t="str">
        <f>IF(J14="","",J14)</f>
        <v>6. 5. 2024</v>
      </c>
      <c r="K91" s="38"/>
      <c r="L91" s="12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12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31</v>
      </c>
      <c r="D93" s="38"/>
      <c r="E93" s="38"/>
      <c r="F93" s="26" t="str">
        <f>E17</f>
        <v xml:space="preserve"> </v>
      </c>
      <c r="G93" s="38"/>
      <c r="H93" s="38"/>
      <c r="I93" s="31" t="s">
        <v>38</v>
      </c>
      <c r="J93" s="36" t="str">
        <f>E23</f>
        <v xml:space="preserve"> </v>
      </c>
      <c r="K93" s="38"/>
      <c r="L93" s="12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1" t="s">
        <v>36</v>
      </c>
      <c r="D94" s="38"/>
      <c r="E94" s="38"/>
      <c r="F94" s="26" t="str">
        <f>IF(E20="","",E20)</f>
        <v>Vyplň údaj</v>
      </c>
      <c r="G94" s="38"/>
      <c r="H94" s="38"/>
      <c r="I94" s="31" t="s">
        <v>40</v>
      </c>
      <c r="J94" s="36" t="str">
        <f>E26</f>
        <v xml:space="preserve"> </v>
      </c>
      <c r="K94" s="38"/>
      <c r="L94" s="12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12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11" customFormat="1" ht="29.28" customHeight="1">
      <c r="A96" s="149"/>
      <c r="B96" s="150"/>
      <c r="C96" s="151" t="s">
        <v>114</v>
      </c>
      <c r="D96" s="152" t="s">
        <v>62</v>
      </c>
      <c r="E96" s="152" t="s">
        <v>58</v>
      </c>
      <c r="F96" s="152" t="s">
        <v>59</v>
      </c>
      <c r="G96" s="152" t="s">
        <v>115</v>
      </c>
      <c r="H96" s="152" t="s">
        <v>116</v>
      </c>
      <c r="I96" s="152" t="s">
        <v>117</v>
      </c>
      <c r="J96" s="152" t="s">
        <v>102</v>
      </c>
      <c r="K96" s="153" t="s">
        <v>118</v>
      </c>
      <c r="L96" s="154"/>
      <c r="M96" s="80" t="s">
        <v>3</v>
      </c>
      <c r="N96" s="81" t="s">
        <v>47</v>
      </c>
      <c r="O96" s="81" t="s">
        <v>119</v>
      </c>
      <c r="P96" s="81" t="s">
        <v>120</v>
      </c>
      <c r="Q96" s="81" t="s">
        <v>121</v>
      </c>
      <c r="R96" s="81" t="s">
        <v>122</v>
      </c>
      <c r="S96" s="81" t="s">
        <v>123</v>
      </c>
      <c r="T96" s="82" t="s">
        <v>124</v>
      </c>
      <c r="U96" s="149"/>
      <c r="V96" s="149"/>
      <c r="W96" s="149"/>
      <c r="X96" s="149"/>
      <c r="Y96" s="149"/>
      <c r="Z96" s="149"/>
      <c r="AA96" s="149"/>
      <c r="AB96" s="149"/>
      <c r="AC96" s="149"/>
      <c r="AD96" s="149"/>
      <c r="AE96" s="149"/>
    </row>
    <row r="97" s="2" customFormat="1" ht="22.8" customHeight="1">
      <c r="A97" s="38"/>
      <c r="B97" s="39"/>
      <c r="C97" s="87" t="s">
        <v>125</v>
      </c>
      <c r="D97" s="38"/>
      <c r="E97" s="38"/>
      <c r="F97" s="38"/>
      <c r="G97" s="38"/>
      <c r="H97" s="38"/>
      <c r="I97" s="38"/>
      <c r="J97" s="155">
        <f>BK97</f>
        <v>0</v>
      </c>
      <c r="K97" s="38"/>
      <c r="L97" s="39"/>
      <c r="M97" s="83"/>
      <c r="N97" s="68"/>
      <c r="O97" s="84"/>
      <c r="P97" s="156">
        <f>P98</f>
        <v>0</v>
      </c>
      <c r="Q97" s="84"/>
      <c r="R97" s="156">
        <f>R98</f>
        <v>0</v>
      </c>
      <c r="S97" s="84"/>
      <c r="T97" s="157">
        <f>T98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8" t="s">
        <v>76</v>
      </c>
      <c r="AU97" s="18" t="s">
        <v>103</v>
      </c>
      <c r="BK97" s="158">
        <f>BK98</f>
        <v>0</v>
      </c>
    </row>
    <row r="98" s="12" customFormat="1" ht="25.92" customHeight="1">
      <c r="A98" s="12"/>
      <c r="B98" s="159"/>
      <c r="C98" s="12"/>
      <c r="D98" s="160" t="s">
        <v>76</v>
      </c>
      <c r="E98" s="161" t="s">
        <v>126</v>
      </c>
      <c r="F98" s="161" t="s">
        <v>267</v>
      </c>
      <c r="G98" s="12"/>
      <c r="H98" s="12"/>
      <c r="I98" s="162"/>
      <c r="J98" s="163">
        <f>BK98</f>
        <v>0</v>
      </c>
      <c r="K98" s="12"/>
      <c r="L98" s="159"/>
      <c r="M98" s="164"/>
      <c r="N98" s="165"/>
      <c r="O98" s="165"/>
      <c r="P98" s="166">
        <f>P99+P118+P122+P156+P177+P230+P234+P247+P254+P261+P292</f>
        <v>0</v>
      </c>
      <c r="Q98" s="165"/>
      <c r="R98" s="166">
        <f>R99+R118+R122+R156+R177+R230+R234+R247+R254+R261+R292</f>
        <v>0</v>
      </c>
      <c r="S98" s="165"/>
      <c r="T98" s="167">
        <f>T99+T118+T122+T156+T177+T230+T234+T247+T254+T261+T292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60" t="s">
        <v>128</v>
      </c>
      <c r="AT98" s="168" t="s">
        <v>76</v>
      </c>
      <c r="AU98" s="168" t="s">
        <v>77</v>
      </c>
      <c r="AY98" s="160" t="s">
        <v>129</v>
      </c>
      <c r="BK98" s="169">
        <f>BK99+BK118+BK122+BK156+BK177+BK230+BK234+BK247+BK254+BK261+BK292</f>
        <v>0</v>
      </c>
    </row>
    <row r="99" s="12" customFormat="1" ht="22.8" customHeight="1">
      <c r="A99" s="12"/>
      <c r="B99" s="159"/>
      <c r="C99" s="12"/>
      <c r="D99" s="160" t="s">
        <v>76</v>
      </c>
      <c r="E99" s="170" t="s">
        <v>130</v>
      </c>
      <c r="F99" s="170" t="s">
        <v>131</v>
      </c>
      <c r="G99" s="12"/>
      <c r="H99" s="12"/>
      <c r="I99" s="162"/>
      <c r="J99" s="171">
        <f>BK99</f>
        <v>0</v>
      </c>
      <c r="K99" s="12"/>
      <c r="L99" s="159"/>
      <c r="M99" s="164"/>
      <c r="N99" s="165"/>
      <c r="O99" s="165"/>
      <c r="P99" s="166">
        <f>SUM(P100:P117)</f>
        <v>0</v>
      </c>
      <c r="Q99" s="165"/>
      <c r="R99" s="166">
        <f>SUM(R100:R117)</f>
        <v>0</v>
      </c>
      <c r="S99" s="165"/>
      <c r="T99" s="167">
        <f>SUM(T100:T117)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60" t="s">
        <v>128</v>
      </c>
      <c r="AT99" s="168" t="s">
        <v>76</v>
      </c>
      <c r="AU99" s="168" t="s">
        <v>83</v>
      </c>
      <c r="AY99" s="160" t="s">
        <v>129</v>
      </c>
      <c r="BK99" s="169">
        <f>SUM(BK100:BK117)</f>
        <v>0</v>
      </c>
    </row>
    <row r="100" s="2" customFormat="1" ht="37.8" customHeight="1">
      <c r="A100" s="38"/>
      <c r="B100" s="172"/>
      <c r="C100" s="173" t="s">
        <v>83</v>
      </c>
      <c r="D100" s="173" t="s">
        <v>132</v>
      </c>
      <c r="E100" s="174" t="s">
        <v>133</v>
      </c>
      <c r="F100" s="175" t="s">
        <v>134</v>
      </c>
      <c r="G100" s="176" t="s">
        <v>135</v>
      </c>
      <c r="H100" s="177">
        <v>91</v>
      </c>
      <c r="I100" s="178"/>
      <c r="J100" s="179">
        <f>ROUND(I100*H100,2)</f>
        <v>0</v>
      </c>
      <c r="K100" s="175" t="s">
        <v>136</v>
      </c>
      <c r="L100" s="39"/>
      <c r="M100" s="180" t="s">
        <v>3</v>
      </c>
      <c r="N100" s="181" t="s">
        <v>48</v>
      </c>
      <c r="O100" s="72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84" t="s">
        <v>137</v>
      </c>
      <c r="AT100" s="184" t="s">
        <v>132</v>
      </c>
      <c r="AU100" s="184" t="s">
        <v>85</v>
      </c>
      <c r="AY100" s="18" t="s">
        <v>129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8" t="s">
        <v>83</v>
      </c>
      <c r="BK100" s="185">
        <f>ROUND(I100*H100,2)</f>
        <v>0</v>
      </c>
      <c r="BL100" s="18" t="s">
        <v>137</v>
      </c>
      <c r="BM100" s="184" t="s">
        <v>138</v>
      </c>
    </row>
    <row r="101" s="13" customFormat="1">
      <c r="A101" s="13"/>
      <c r="B101" s="186"/>
      <c r="C101" s="13"/>
      <c r="D101" s="187" t="s">
        <v>139</v>
      </c>
      <c r="E101" s="188" t="s">
        <v>3</v>
      </c>
      <c r="F101" s="189" t="s">
        <v>140</v>
      </c>
      <c r="G101" s="13"/>
      <c r="H101" s="188" t="s">
        <v>3</v>
      </c>
      <c r="I101" s="190"/>
      <c r="J101" s="13"/>
      <c r="K101" s="13"/>
      <c r="L101" s="186"/>
      <c r="M101" s="191"/>
      <c r="N101" s="192"/>
      <c r="O101" s="192"/>
      <c r="P101" s="192"/>
      <c r="Q101" s="192"/>
      <c r="R101" s="192"/>
      <c r="S101" s="192"/>
      <c r="T101" s="19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88" t="s">
        <v>139</v>
      </c>
      <c r="AU101" s="188" t="s">
        <v>85</v>
      </c>
      <c r="AV101" s="13" t="s">
        <v>83</v>
      </c>
      <c r="AW101" s="13" t="s">
        <v>39</v>
      </c>
      <c r="AX101" s="13" t="s">
        <v>77</v>
      </c>
      <c r="AY101" s="188" t="s">
        <v>129</v>
      </c>
    </row>
    <row r="102" s="14" customFormat="1">
      <c r="A102" s="14"/>
      <c r="B102" s="194"/>
      <c r="C102" s="14"/>
      <c r="D102" s="187" t="s">
        <v>139</v>
      </c>
      <c r="E102" s="195" t="s">
        <v>3</v>
      </c>
      <c r="F102" s="196" t="s">
        <v>268</v>
      </c>
      <c r="G102" s="14"/>
      <c r="H102" s="197">
        <v>7</v>
      </c>
      <c r="I102" s="198"/>
      <c r="J102" s="14"/>
      <c r="K102" s="14"/>
      <c r="L102" s="194"/>
      <c r="M102" s="199"/>
      <c r="N102" s="200"/>
      <c r="O102" s="200"/>
      <c r="P102" s="200"/>
      <c r="Q102" s="200"/>
      <c r="R102" s="200"/>
      <c r="S102" s="200"/>
      <c r="T102" s="20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195" t="s">
        <v>139</v>
      </c>
      <c r="AU102" s="195" t="s">
        <v>85</v>
      </c>
      <c r="AV102" s="14" t="s">
        <v>85</v>
      </c>
      <c r="AW102" s="14" t="s">
        <v>39</v>
      </c>
      <c r="AX102" s="14" t="s">
        <v>77</v>
      </c>
      <c r="AY102" s="195" t="s">
        <v>129</v>
      </c>
    </row>
    <row r="103" s="14" customFormat="1">
      <c r="A103" s="14"/>
      <c r="B103" s="194"/>
      <c r="C103" s="14"/>
      <c r="D103" s="187" t="s">
        <v>139</v>
      </c>
      <c r="E103" s="195" t="s">
        <v>3</v>
      </c>
      <c r="F103" s="196" t="s">
        <v>269</v>
      </c>
      <c r="G103" s="14"/>
      <c r="H103" s="197">
        <v>9</v>
      </c>
      <c r="I103" s="198"/>
      <c r="J103" s="14"/>
      <c r="K103" s="14"/>
      <c r="L103" s="194"/>
      <c r="M103" s="199"/>
      <c r="N103" s="200"/>
      <c r="O103" s="200"/>
      <c r="P103" s="200"/>
      <c r="Q103" s="200"/>
      <c r="R103" s="200"/>
      <c r="S103" s="200"/>
      <c r="T103" s="20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195" t="s">
        <v>139</v>
      </c>
      <c r="AU103" s="195" t="s">
        <v>85</v>
      </c>
      <c r="AV103" s="14" t="s">
        <v>85</v>
      </c>
      <c r="AW103" s="14" t="s">
        <v>39</v>
      </c>
      <c r="AX103" s="14" t="s">
        <v>77</v>
      </c>
      <c r="AY103" s="195" t="s">
        <v>129</v>
      </c>
    </row>
    <row r="104" s="14" customFormat="1">
      <c r="A104" s="14"/>
      <c r="B104" s="194"/>
      <c r="C104" s="14"/>
      <c r="D104" s="187" t="s">
        <v>139</v>
      </c>
      <c r="E104" s="195" t="s">
        <v>3</v>
      </c>
      <c r="F104" s="196" t="s">
        <v>270</v>
      </c>
      <c r="G104" s="14"/>
      <c r="H104" s="197">
        <v>75</v>
      </c>
      <c r="I104" s="198"/>
      <c r="J104" s="14"/>
      <c r="K104" s="14"/>
      <c r="L104" s="194"/>
      <c r="M104" s="199"/>
      <c r="N104" s="200"/>
      <c r="O104" s="200"/>
      <c r="P104" s="200"/>
      <c r="Q104" s="200"/>
      <c r="R104" s="200"/>
      <c r="S104" s="200"/>
      <c r="T104" s="20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195" t="s">
        <v>139</v>
      </c>
      <c r="AU104" s="195" t="s">
        <v>85</v>
      </c>
      <c r="AV104" s="14" t="s">
        <v>85</v>
      </c>
      <c r="AW104" s="14" t="s">
        <v>39</v>
      </c>
      <c r="AX104" s="14" t="s">
        <v>77</v>
      </c>
      <c r="AY104" s="195" t="s">
        <v>129</v>
      </c>
    </row>
    <row r="105" s="15" customFormat="1">
      <c r="A105" s="15"/>
      <c r="B105" s="202"/>
      <c r="C105" s="15"/>
      <c r="D105" s="187" t="s">
        <v>139</v>
      </c>
      <c r="E105" s="203" t="s">
        <v>3</v>
      </c>
      <c r="F105" s="204" t="s">
        <v>190</v>
      </c>
      <c r="G105" s="15"/>
      <c r="H105" s="205">
        <v>91</v>
      </c>
      <c r="I105" s="206"/>
      <c r="J105" s="15"/>
      <c r="K105" s="15"/>
      <c r="L105" s="202"/>
      <c r="M105" s="207"/>
      <c r="N105" s="208"/>
      <c r="O105" s="208"/>
      <c r="P105" s="208"/>
      <c r="Q105" s="208"/>
      <c r="R105" s="208"/>
      <c r="S105" s="208"/>
      <c r="T105" s="209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03" t="s">
        <v>139</v>
      </c>
      <c r="AU105" s="203" t="s">
        <v>85</v>
      </c>
      <c r="AV105" s="15" t="s">
        <v>128</v>
      </c>
      <c r="AW105" s="15" t="s">
        <v>39</v>
      </c>
      <c r="AX105" s="15" t="s">
        <v>83</v>
      </c>
      <c r="AY105" s="203" t="s">
        <v>129</v>
      </c>
    </row>
    <row r="106" s="2" customFormat="1" ht="24.15" customHeight="1">
      <c r="A106" s="38"/>
      <c r="B106" s="172"/>
      <c r="C106" s="173" t="s">
        <v>85</v>
      </c>
      <c r="D106" s="173" t="s">
        <v>132</v>
      </c>
      <c r="E106" s="174" t="s">
        <v>271</v>
      </c>
      <c r="F106" s="175" t="s">
        <v>272</v>
      </c>
      <c r="G106" s="176" t="s">
        <v>135</v>
      </c>
      <c r="H106" s="177">
        <v>115</v>
      </c>
      <c r="I106" s="178"/>
      <c r="J106" s="179">
        <f>ROUND(I106*H106,2)</f>
        <v>0</v>
      </c>
      <c r="K106" s="175" t="s">
        <v>136</v>
      </c>
      <c r="L106" s="39"/>
      <c r="M106" s="180" t="s">
        <v>3</v>
      </c>
      <c r="N106" s="181" t="s">
        <v>48</v>
      </c>
      <c r="O106" s="72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84" t="s">
        <v>137</v>
      </c>
      <c r="AT106" s="184" t="s">
        <v>132</v>
      </c>
      <c r="AU106" s="184" t="s">
        <v>85</v>
      </c>
      <c r="AY106" s="18" t="s">
        <v>129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8" t="s">
        <v>83</v>
      </c>
      <c r="BK106" s="185">
        <f>ROUND(I106*H106,2)</f>
        <v>0</v>
      </c>
      <c r="BL106" s="18" t="s">
        <v>137</v>
      </c>
      <c r="BM106" s="184" t="s">
        <v>273</v>
      </c>
    </row>
    <row r="107" s="13" customFormat="1">
      <c r="A107" s="13"/>
      <c r="B107" s="186"/>
      <c r="C107" s="13"/>
      <c r="D107" s="187" t="s">
        <v>139</v>
      </c>
      <c r="E107" s="188" t="s">
        <v>3</v>
      </c>
      <c r="F107" s="189" t="s">
        <v>140</v>
      </c>
      <c r="G107" s="13"/>
      <c r="H107" s="188" t="s">
        <v>3</v>
      </c>
      <c r="I107" s="190"/>
      <c r="J107" s="13"/>
      <c r="K107" s="13"/>
      <c r="L107" s="186"/>
      <c r="M107" s="191"/>
      <c r="N107" s="192"/>
      <c r="O107" s="192"/>
      <c r="P107" s="192"/>
      <c r="Q107" s="192"/>
      <c r="R107" s="192"/>
      <c r="S107" s="192"/>
      <c r="T107" s="19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88" t="s">
        <v>139</v>
      </c>
      <c r="AU107" s="188" t="s">
        <v>85</v>
      </c>
      <c r="AV107" s="13" t="s">
        <v>83</v>
      </c>
      <c r="AW107" s="13" t="s">
        <v>39</v>
      </c>
      <c r="AX107" s="13" t="s">
        <v>77</v>
      </c>
      <c r="AY107" s="188" t="s">
        <v>129</v>
      </c>
    </row>
    <row r="108" s="14" customFormat="1">
      <c r="A108" s="14"/>
      <c r="B108" s="194"/>
      <c r="C108" s="14"/>
      <c r="D108" s="187" t="s">
        <v>139</v>
      </c>
      <c r="E108" s="195" t="s">
        <v>3</v>
      </c>
      <c r="F108" s="196" t="s">
        <v>274</v>
      </c>
      <c r="G108" s="14"/>
      <c r="H108" s="197">
        <v>13</v>
      </c>
      <c r="I108" s="198"/>
      <c r="J108" s="14"/>
      <c r="K108" s="14"/>
      <c r="L108" s="194"/>
      <c r="M108" s="199"/>
      <c r="N108" s="200"/>
      <c r="O108" s="200"/>
      <c r="P108" s="200"/>
      <c r="Q108" s="200"/>
      <c r="R108" s="200"/>
      <c r="S108" s="200"/>
      <c r="T108" s="20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195" t="s">
        <v>139</v>
      </c>
      <c r="AU108" s="195" t="s">
        <v>85</v>
      </c>
      <c r="AV108" s="14" t="s">
        <v>85</v>
      </c>
      <c r="AW108" s="14" t="s">
        <v>39</v>
      </c>
      <c r="AX108" s="14" t="s">
        <v>77</v>
      </c>
      <c r="AY108" s="195" t="s">
        <v>129</v>
      </c>
    </row>
    <row r="109" s="14" customFormat="1">
      <c r="A109" s="14"/>
      <c r="B109" s="194"/>
      <c r="C109" s="14"/>
      <c r="D109" s="187" t="s">
        <v>139</v>
      </c>
      <c r="E109" s="195" t="s">
        <v>3</v>
      </c>
      <c r="F109" s="196" t="s">
        <v>275</v>
      </c>
      <c r="G109" s="14"/>
      <c r="H109" s="197">
        <v>31</v>
      </c>
      <c r="I109" s="198"/>
      <c r="J109" s="14"/>
      <c r="K109" s="14"/>
      <c r="L109" s="194"/>
      <c r="M109" s="199"/>
      <c r="N109" s="200"/>
      <c r="O109" s="200"/>
      <c r="P109" s="200"/>
      <c r="Q109" s="200"/>
      <c r="R109" s="200"/>
      <c r="S109" s="200"/>
      <c r="T109" s="20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195" t="s">
        <v>139</v>
      </c>
      <c r="AU109" s="195" t="s">
        <v>85</v>
      </c>
      <c r="AV109" s="14" t="s">
        <v>85</v>
      </c>
      <c r="AW109" s="14" t="s">
        <v>39</v>
      </c>
      <c r="AX109" s="14" t="s">
        <v>77</v>
      </c>
      <c r="AY109" s="195" t="s">
        <v>129</v>
      </c>
    </row>
    <row r="110" s="14" customFormat="1">
      <c r="A110" s="14"/>
      <c r="B110" s="194"/>
      <c r="C110" s="14"/>
      <c r="D110" s="187" t="s">
        <v>139</v>
      </c>
      <c r="E110" s="195" t="s">
        <v>3</v>
      </c>
      <c r="F110" s="196" t="s">
        <v>276</v>
      </c>
      <c r="G110" s="14"/>
      <c r="H110" s="197">
        <v>71</v>
      </c>
      <c r="I110" s="198"/>
      <c r="J110" s="14"/>
      <c r="K110" s="14"/>
      <c r="L110" s="194"/>
      <c r="M110" s="199"/>
      <c r="N110" s="200"/>
      <c r="O110" s="200"/>
      <c r="P110" s="200"/>
      <c r="Q110" s="200"/>
      <c r="R110" s="200"/>
      <c r="S110" s="200"/>
      <c r="T110" s="20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195" t="s">
        <v>139</v>
      </c>
      <c r="AU110" s="195" t="s">
        <v>85</v>
      </c>
      <c r="AV110" s="14" t="s">
        <v>85</v>
      </c>
      <c r="AW110" s="14" t="s">
        <v>39</v>
      </c>
      <c r="AX110" s="14" t="s">
        <v>77</v>
      </c>
      <c r="AY110" s="195" t="s">
        <v>129</v>
      </c>
    </row>
    <row r="111" s="15" customFormat="1">
      <c r="A111" s="15"/>
      <c r="B111" s="202"/>
      <c r="C111" s="15"/>
      <c r="D111" s="187" t="s">
        <v>139</v>
      </c>
      <c r="E111" s="203" t="s">
        <v>3</v>
      </c>
      <c r="F111" s="204" t="s">
        <v>190</v>
      </c>
      <c r="G111" s="15"/>
      <c r="H111" s="205">
        <v>115</v>
      </c>
      <c r="I111" s="206"/>
      <c r="J111" s="15"/>
      <c r="K111" s="15"/>
      <c r="L111" s="202"/>
      <c r="M111" s="207"/>
      <c r="N111" s="208"/>
      <c r="O111" s="208"/>
      <c r="P111" s="208"/>
      <c r="Q111" s="208"/>
      <c r="R111" s="208"/>
      <c r="S111" s="208"/>
      <c r="T111" s="209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03" t="s">
        <v>139</v>
      </c>
      <c r="AU111" s="203" t="s">
        <v>85</v>
      </c>
      <c r="AV111" s="15" t="s">
        <v>128</v>
      </c>
      <c r="AW111" s="15" t="s">
        <v>39</v>
      </c>
      <c r="AX111" s="15" t="s">
        <v>83</v>
      </c>
      <c r="AY111" s="203" t="s">
        <v>129</v>
      </c>
    </row>
    <row r="112" s="2" customFormat="1" ht="33" customHeight="1">
      <c r="A112" s="38"/>
      <c r="B112" s="172"/>
      <c r="C112" s="173" t="s">
        <v>148</v>
      </c>
      <c r="D112" s="173" t="s">
        <v>132</v>
      </c>
      <c r="E112" s="174" t="s">
        <v>277</v>
      </c>
      <c r="F112" s="175" t="s">
        <v>278</v>
      </c>
      <c r="G112" s="176" t="s">
        <v>135</v>
      </c>
      <c r="H112" s="177">
        <v>69</v>
      </c>
      <c r="I112" s="178"/>
      <c r="J112" s="179">
        <f>ROUND(I112*H112,2)</f>
        <v>0</v>
      </c>
      <c r="K112" s="175" t="s">
        <v>136</v>
      </c>
      <c r="L112" s="39"/>
      <c r="M112" s="180" t="s">
        <v>3</v>
      </c>
      <c r="N112" s="181" t="s">
        <v>48</v>
      </c>
      <c r="O112" s="72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84" t="s">
        <v>137</v>
      </c>
      <c r="AT112" s="184" t="s">
        <v>132</v>
      </c>
      <c r="AU112" s="184" t="s">
        <v>85</v>
      </c>
      <c r="AY112" s="18" t="s">
        <v>129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8" t="s">
        <v>83</v>
      </c>
      <c r="BK112" s="185">
        <f>ROUND(I112*H112,2)</f>
        <v>0</v>
      </c>
      <c r="BL112" s="18" t="s">
        <v>137</v>
      </c>
      <c r="BM112" s="184" t="s">
        <v>279</v>
      </c>
    </row>
    <row r="113" s="13" customFormat="1">
      <c r="A113" s="13"/>
      <c r="B113" s="186"/>
      <c r="C113" s="13"/>
      <c r="D113" s="187" t="s">
        <v>139</v>
      </c>
      <c r="E113" s="188" t="s">
        <v>3</v>
      </c>
      <c r="F113" s="189" t="s">
        <v>140</v>
      </c>
      <c r="G113" s="13"/>
      <c r="H113" s="188" t="s">
        <v>3</v>
      </c>
      <c r="I113" s="190"/>
      <c r="J113" s="13"/>
      <c r="K113" s="13"/>
      <c r="L113" s="186"/>
      <c r="M113" s="191"/>
      <c r="N113" s="192"/>
      <c r="O113" s="192"/>
      <c r="P113" s="192"/>
      <c r="Q113" s="192"/>
      <c r="R113" s="192"/>
      <c r="S113" s="192"/>
      <c r="T113" s="19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88" t="s">
        <v>139</v>
      </c>
      <c r="AU113" s="188" t="s">
        <v>85</v>
      </c>
      <c r="AV113" s="13" t="s">
        <v>83</v>
      </c>
      <c r="AW113" s="13" t="s">
        <v>39</v>
      </c>
      <c r="AX113" s="13" t="s">
        <v>77</v>
      </c>
      <c r="AY113" s="188" t="s">
        <v>129</v>
      </c>
    </row>
    <row r="114" s="14" customFormat="1">
      <c r="A114" s="14"/>
      <c r="B114" s="194"/>
      <c r="C114" s="14"/>
      <c r="D114" s="187" t="s">
        <v>139</v>
      </c>
      <c r="E114" s="195" t="s">
        <v>3</v>
      </c>
      <c r="F114" s="196" t="s">
        <v>280</v>
      </c>
      <c r="G114" s="14"/>
      <c r="H114" s="197">
        <v>12</v>
      </c>
      <c r="I114" s="198"/>
      <c r="J114" s="14"/>
      <c r="K114" s="14"/>
      <c r="L114" s="194"/>
      <c r="M114" s="199"/>
      <c r="N114" s="200"/>
      <c r="O114" s="200"/>
      <c r="P114" s="200"/>
      <c r="Q114" s="200"/>
      <c r="R114" s="200"/>
      <c r="S114" s="200"/>
      <c r="T114" s="20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195" t="s">
        <v>139</v>
      </c>
      <c r="AU114" s="195" t="s">
        <v>85</v>
      </c>
      <c r="AV114" s="14" t="s">
        <v>85</v>
      </c>
      <c r="AW114" s="14" t="s">
        <v>39</v>
      </c>
      <c r="AX114" s="14" t="s">
        <v>77</v>
      </c>
      <c r="AY114" s="195" t="s">
        <v>129</v>
      </c>
    </row>
    <row r="115" s="14" customFormat="1">
      <c r="A115" s="14"/>
      <c r="B115" s="194"/>
      <c r="C115" s="14"/>
      <c r="D115" s="187" t="s">
        <v>139</v>
      </c>
      <c r="E115" s="195" t="s">
        <v>3</v>
      </c>
      <c r="F115" s="196" t="s">
        <v>281</v>
      </c>
      <c r="G115" s="14"/>
      <c r="H115" s="197">
        <v>12</v>
      </c>
      <c r="I115" s="198"/>
      <c r="J115" s="14"/>
      <c r="K115" s="14"/>
      <c r="L115" s="194"/>
      <c r="M115" s="199"/>
      <c r="N115" s="200"/>
      <c r="O115" s="200"/>
      <c r="P115" s="200"/>
      <c r="Q115" s="200"/>
      <c r="R115" s="200"/>
      <c r="S115" s="200"/>
      <c r="T115" s="20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195" t="s">
        <v>139</v>
      </c>
      <c r="AU115" s="195" t="s">
        <v>85</v>
      </c>
      <c r="AV115" s="14" t="s">
        <v>85</v>
      </c>
      <c r="AW115" s="14" t="s">
        <v>39</v>
      </c>
      <c r="AX115" s="14" t="s">
        <v>77</v>
      </c>
      <c r="AY115" s="195" t="s">
        <v>129</v>
      </c>
    </row>
    <row r="116" s="14" customFormat="1">
      <c r="A116" s="14"/>
      <c r="B116" s="194"/>
      <c r="C116" s="14"/>
      <c r="D116" s="187" t="s">
        <v>139</v>
      </c>
      <c r="E116" s="195" t="s">
        <v>3</v>
      </c>
      <c r="F116" s="196" t="s">
        <v>282</v>
      </c>
      <c r="G116" s="14"/>
      <c r="H116" s="197">
        <v>45</v>
      </c>
      <c r="I116" s="198"/>
      <c r="J116" s="14"/>
      <c r="K116" s="14"/>
      <c r="L116" s="194"/>
      <c r="M116" s="199"/>
      <c r="N116" s="200"/>
      <c r="O116" s="200"/>
      <c r="P116" s="200"/>
      <c r="Q116" s="200"/>
      <c r="R116" s="200"/>
      <c r="S116" s="200"/>
      <c r="T116" s="20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195" t="s">
        <v>139</v>
      </c>
      <c r="AU116" s="195" t="s">
        <v>85</v>
      </c>
      <c r="AV116" s="14" t="s">
        <v>85</v>
      </c>
      <c r="AW116" s="14" t="s">
        <v>39</v>
      </c>
      <c r="AX116" s="14" t="s">
        <v>77</v>
      </c>
      <c r="AY116" s="195" t="s">
        <v>129</v>
      </c>
    </row>
    <row r="117" s="15" customFormat="1">
      <c r="A117" s="15"/>
      <c r="B117" s="202"/>
      <c r="C117" s="15"/>
      <c r="D117" s="187" t="s">
        <v>139</v>
      </c>
      <c r="E117" s="203" t="s">
        <v>3</v>
      </c>
      <c r="F117" s="204" t="s">
        <v>190</v>
      </c>
      <c r="G117" s="15"/>
      <c r="H117" s="205">
        <v>69</v>
      </c>
      <c r="I117" s="206"/>
      <c r="J117" s="15"/>
      <c r="K117" s="15"/>
      <c r="L117" s="202"/>
      <c r="M117" s="207"/>
      <c r="N117" s="208"/>
      <c r="O117" s="208"/>
      <c r="P117" s="208"/>
      <c r="Q117" s="208"/>
      <c r="R117" s="208"/>
      <c r="S117" s="208"/>
      <c r="T117" s="209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03" t="s">
        <v>139</v>
      </c>
      <c r="AU117" s="203" t="s">
        <v>85</v>
      </c>
      <c r="AV117" s="15" t="s">
        <v>128</v>
      </c>
      <c r="AW117" s="15" t="s">
        <v>39</v>
      </c>
      <c r="AX117" s="15" t="s">
        <v>83</v>
      </c>
      <c r="AY117" s="203" t="s">
        <v>129</v>
      </c>
    </row>
    <row r="118" s="12" customFormat="1" ht="22.8" customHeight="1">
      <c r="A118" s="12"/>
      <c r="B118" s="159"/>
      <c r="C118" s="12"/>
      <c r="D118" s="160" t="s">
        <v>76</v>
      </c>
      <c r="E118" s="170" t="s">
        <v>283</v>
      </c>
      <c r="F118" s="170" t="s">
        <v>284</v>
      </c>
      <c r="G118" s="12"/>
      <c r="H118" s="12"/>
      <c r="I118" s="162"/>
      <c r="J118" s="171">
        <f>BK118</f>
        <v>0</v>
      </c>
      <c r="K118" s="12"/>
      <c r="L118" s="159"/>
      <c r="M118" s="164"/>
      <c r="N118" s="165"/>
      <c r="O118" s="165"/>
      <c r="P118" s="166">
        <f>SUM(P119:P121)</f>
        <v>0</v>
      </c>
      <c r="Q118" s="165"/>
      <c r="R118" s="166">
        <f>SUM(R119:R121)</f>
        <v>0</v>
      </c>
      <c r="S118" s="165"/>
      <c r="T118" s="167">
        <f>SUM(T119:T121)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60" t="s">
        <v>128</v>
      </c>
      <c r="AT118" s="168" t="s">
        <v>76</v>
      </c>
      <c r="AU118" s="168" t="s">
        <v>83</v>
      </c>
      <c r="AY118" s="160" t="s">
        <v>129</v>
      </c>
      <c r="BK118" s="169">
        <f>SUM(BK119:BK121)</f>
        <v>0</v>
      </c>
    </row>
    <row r="119" s="2" customFormat="1" ht="24.15" customHeight="1">
      <c r="A119" s="38"/>
      <c r="B119" s="172"/>
      <c r="C119" s="173" t="s">
        <v>128</v>
      </c>
      <c r="D119" s="173" t="s">
        <v>132</v>
      </c>
      <c r="E119" s="174" t="s">
        <v>285</v>
      </c>
      <c r="F119" s="175" t="s">
        <v>286</v>
      </c>
      <c r="G119" s="176" t="s">
        <v>135</v>
      </c>
      <c r="H119" s="177">
        <v>1</v>
      </c>
      <c r="I119" s="178"/>
      <c r="J119" s="179">
        <f>ROUND(I119*H119,2)</f>
        <v>0</v>
      </c>
      <c r="K119" s="175" t="s">
        <v>136</v>
      </c>
      <c r="L119" s="39"/>
      <c r="M119" s="180" t="s">
        <v>3</v>
      </c>
      <c r="N119" s="181" t="s">
        <v>48</v>
      </c>
      <c r="O119" s="72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84" t="s">
        <v>137</v>
      </c>
      <c r="AT119" s="184" t="s">
        <v>132</v>
      </c>
      <c r="AU119" s="184" t="s">
        <v>85</v>
      </c>
      <c r="AY119" s="18" t="s">
        <v>129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8" t="s">
        <v>83</v>
      </c>
      <c r="BK119" s="185">
        <f>ROUND(I119*H119,2)</f>
        <v>0</v>
      </c>
      <c r="BL119" s="18" t="s">
        <v>137</v>
      </c>
      <c r="BM119" s="184" t="s">
        <v>287</v>
      </c>
    </row>
    <row r="120" s="13" customFormat="1">
      <c r="A120" s="13"/>
      <c r="B120" s="186"/>
      <c r="C120" s="13"/>
      <c r="D120" s="187" t="s">
        <v>139</v>
      </c>
      <c r="E120" s="188" t="s">
        <v>3</v>
      </c>
      <c r="F120" s="189" t="s">
        <v>140</v>
      </c>
      <c r="G120" s="13"/>
      <c r="H120" s="188" t="s">
        <v>3</v>
      </c>
      <c r="I120" s="190"/>
      <c r="J120" s="13"/>
      <c r="K120" s="13"/>
      <c r="L120" s="186"/>
      <c r="M120" s="191"/>
      <c r="N120" s="192"/>
      <c r="O120" s="192"/>
      <c r="P120" s="192"/>
      <c r="Q120" s="192"/>
      <c r="R120" s="192"/>
      <c r="S120" s="192"/>
      <c r="T120" s="19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88" t="s">
        <v>139</v>
      </c>
      <c r="AU120" s="188" t="s">
        <v>85</v>
      </c>
      <c r="AV120" s="13" t="s">
        <v>83</v>
      </c>
      <c r="AW120" s="13" t="s">
        <v>39</v>
      </c>
      <c r="AX120" s="13" t="s">
        <v>77</v>
      </c>
      <c r="AY120" s="188" t="s">
        <v>129</v>
      </c>
    </row>
    <row r="121" s="14" customFormat="1">
      <c r="A121" s="14"/>
      <c r="B121" s="194"/>
      <c r="C121" s="14"/>
      <c r="D121" s="187" t="s">
        <v>139</v>
      </c>
      <c r="E121" s="195" t="s">
        <v>3</v>
      </c>
      <c r="F121" s="196" t="s">
        <v>288</v>
      </c>
      <c r="G121" s="14"/>
      <c r="H121" s="197">
        <v>1</v>
      </c>
      <c r="I121" s="198"/>
      <c r="J121" s="14"/>
      <c r="K121" s="14"/>
      <c r="L121" s="194"/>
      <c r="M121" s="199"/>
      <c r="N121" s="200"/>
      <c r="O121" s="200"/>
      <c r="P121" s="200"/>
      <c r="Q121" s="200"/>
      <c r="R121" s="200"/>
      <c r="S121" s="200"/>
      <c r="T121" s="20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195" t="s">
        <v>139</v>
      </c>
      <c r="AU121" s="195" t="s">
        <v>85</v>
      </c>
      <c r="AV121" s="14" t="s">
        <v>85</v>
      </c>
      <c r="AW121" s="14" t="s">
        <v>39</v>
      </c>
      <c r="AX121" s="14" t="s">
        <v>83</v>
      </c>
      <c r="AY121" s="195" t="s">
        <v>129</v>
      </c>
    </row>
    <row r="122" s="12" customFormat="1" ht="22.8" customHeight="1">
      <c r="A122" s="12"/>
      <c r="B122" s="159"/>
      <c r="C122" s="12"/>
      <c r="D122" s="160" t="s">
        <v>76</v>
      </c>
      <c r="E122" s="170" t="s">
        <v>142</v>
      </c>
      <c r="F122" s="170" t="s">
        <v>143</v>
      </c>
      <c r="G122" s="12"/>
      <c r="H122" s="12"/>
      <c r="I122" s="162"/>
      <c r="J122" s="171">
        <f>BK122</f>
        <v>0</v>
      </c>
      <c r="K122" s="12"/>
      <c r="L122" s="159"/>
      <c r="M122" s="164"/>
      <c r="N122" s="165"/>
      <c r="O122" s="165"/>
      <c r="P122" s="166">
        <f>SUM(P123:P155)</f>
        <v>0</v>
      </c>
      <c r="Q122" s="165"/>
      <c r="R122" s="166">
        <f>SUM(R123:R155)</f>
        <v>0</v>
      </c>
      <c r="S122" s="165"/>
      <c r="T122" s="167">
        <f>SUM(T123:T155)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0" t="s">
        <v>128</v>
      </c>
      <c r="AT122" s="168" t="s">
        <v>76</v>
      </c>
      <c r="AU122" s="168" t="s">
        <v>83</v>
      </c>
      <c r="AY122" s="160" t="s">
        <v>129</v>
      </c>
      <c r="BK122" s="169">
        <f>SUM(BK123:BK155)</f>
        <v>0</v>
      </c>
    </row>
    <row r="123" s="2" customFormat="1" ht="24.15" customHeight="1">
      <c r="A123" s="38"/>
      <c r="B123" s="172"/>
      <c r="C123" s="173" t="s">
        <v>157</v>
      </c>
      <c r="D123" s="173" t="s">
        <v>132</v>
      </c>
      <c r="E123" s="174" t="s">
        <v>289</v>
      </c>
      <c r="F123" s="175" t="s">
        <v>290</v>
      </c>
      <c r="G123" s="176" t="s">
        <v>135</v>
      </c>
      <c r="H123" s="177">
        <v>1</v>
      </c>
      <c r="I123" s="178"/>
      <c r="J123" s="179">
        <f>ROUND(I123*H123,2)</f>
        <v>0</v>
      </c>
      <c r="K123" s="175" t="s">
        <v>136</v>
      </c>
      <c r="L123" s="39"/>
      <c r="M123" s="180" t="s">
        <v>3</v>
      </c>
      <c r="N123" s="181" t="s">
        <v>48</v>
      </c>
      <c r="O123" s="72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4" t="s">
        <v>137</v>
      </c>
      <c r="AT123" s="184" t="s">
        <v>132</v>
      </c>
      <c r="AU123" s="184" t="s">
        <v>85</v>
      </c>
      <c r="AY123" s="18" t="s">
        <v>129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83</v>
      </c>
      <c r="BK123" s="185">
        <f>ROUND(I123*H123,2)</f>
        <v>0</v>
      </c>
      <c r="BL123" s="18" t="s">
        <v>137</v>
      </c>
      <c r="BM123" s="184" t="s">
        <v>291</v>
      </c>
    </row>
    <row r="124" s="13" customFormat="1">
      <c r="A124" s="13"/>
      <c r="B124" s="186"/>
      <c r="C124" s="13"/>
      <c r="D124" s="187" t="s">
        <v>139</v>
      </c>
      <c r="E124" s="188" t="s">
        <v>3</v>
      </c>
      <c r="F124" s="189" t="s">
        <v>140</v>
      </c>
      <c r="G124" s="13"/>
      <c r="H124" s="188" t="s">
        <v>3</v>
      </c>
      <c r="I124" s="190"/>
      <c r="J124" s="13"/>
      <c r="K124" s="13"/>
      <c r="L124" s="186"/>
      <c r="M124" s="191"/>
      <c r="N124" s="192"/>
      <c r="O124" s="192"/>
      <c r="P124" s="192"/>
      <c r="Q124" s="192"/>
      <c r="R124" s="192"/>
      <c r="S124" s="192"/>
      <c r="T124" s="19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88" t="s">
        <v>139</v>
      </c>
      <c r="AU124" s="188" t="s">
        <v>85</v>
      </c>
      <c r="AV124" s="13" t="s">
        <v>83</v>
      </c>
      <c r="AW124" s="13" t="s">
        <v>39</v>
      </c>
      <c r="AX124" s="13" t="s">
        <v>77</v>
      </c>
      <c r="AY124" s="188" t="s">
        <v>129</v>
      </c>
    </row>
    <row r="125" s="14" customFormat="1">
      <c r="A125" s="14"/>
      <c r="B125" s="194"/>
      <c r="C125" s="14"/>
      <c r="D125" s="187" t="s">
        <v>139</v>
      </c>
      <c r="E125" s="195" t="s">
        <v>3</v>
      </c>
      <c r="F125" s="196" t="s">
        <v>292</v>
      </c>
      <c r="G125" s="14"/>
      <c r="H125" s="197">
        <v>1</v>
      </c>
      <c r="I125" s="198"/>
      <c r="J125" s="14"/>
      <c r="K125" s="14"/>
      <c r="L125" s="194"/>
      <c r="M125" s="199"/>
      <c r="N125" s="200"/>
      <c r="O125" s="200"/>
      <c r="P125" s="200"/>
      <c r="Q125" s="200"/>
      <c r="R125" s="200"/>
      <c r="S125" s="200"/>
      <c r="T125" s="20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195" t="s">
        <v>139</v>
      </c>
      <c r="AU125" s="195" t="s">
        <v>85</v>
      </c>
      <c r="AV125" s="14" t="s">
        <v>85</v>
      </c>
      <c r="AW125" s="14" t="s">
        <v>39</v>
      </c>
      <c r="AX125" s="14" t="s">
        <v>83</v>
      </c>
      <c r="AY125" s="195" t="s">
        <v>129</v>
      </c>
    </row>
    <row r="126" s="2" customFormat="1" ht="24.15" customHeight="1">
      <c r="A126" s="38"/>
      <c r="B126" s="172"/>
      <c r="C126" s="173" t="s">
        <v>162</v>
      </c>
      <c r="D126" s="173" t="s">
        <v>132</v>
      </c>
      <c r="E126" s="174" t="s">
        <v>293</v>
      </c>
      <c r="F126" s="175" t="s">
        <v>294</v>
      </c>
      <c r="G126" s="176" t="s">
        <v>135</v>
      </c>
      <c r="H126" s="177">
        <v>5</v>
      </c>
      <c r="I126" s="178"/>
      <c r="J126" s="179">
        <f>ROUND(I126*H126,2)</f>
        <v>0</v>
      </c>
      <c r="K126" s="175" t="s">
        <v>136</v>
      </c>
      <c r="L126" s="39"/>
      <c r="M126" s="180" t="s">
        <v>3</v>
      </c>
      <c r="N126" s="181" t="s">
        <v>48</v>
      </c>
      <c r="O126" s="72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4" t="s">
        <v>137</v>
      </c>
      <c r="AT126" s="184" t="s">
        <v>132</v>
      </c>
      <c r="AU126" s="184" t="s">
        <v>85</v>
      </c>
      <c r="AY126" s="18" t="s">
        <v>129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83</v>
      </c>
      <c r="BK126" s="185">
        <f>ROUND(I126*H126,2)</f>
        <v>0</v>
      </c>
      <c r="BL126" s="18" t="s">
        <v>137</v>
      </c>
      <c r="BM126" s="184" t="s">
        <v>295</v>
      </c>
    </row>
    <row r="127" s="13" customFormat="1">
      <c r="A127" s="13"/>
      <c r="B127" s="186"/>
      <c r="C127" s="13"/>
      <c r="D127" s="187" t="s">
        <v>139</v>
      </c>
      <c r="E127" s="188" t="s">
        <v>3</v>
      </c>
      <c r="F127" s="189" t="s">
        <v>140</v>
      </c>
      <c r="G127" s="13"/>
      <c r="H127" s="188" t="s">
        <v>3</v>
      </c>
      <c r="I127" s="190"/>
      <c r="J127" s="13"/>
      <c r="K127" s="13"/>
      <c r="L127" s="186"/>
      <c r="M127" s="191"/>
      <c r="N127" s="192"/>
      <c r="O127" s="192"/>
      <c r="P127" s="192"/>
      <c r="Q127" s="192"/>
      <c r="R127" s="192"/>
      <c r="S127" s="192"/>
      <c r="T127" s="19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8" t="s">
        <v>139</v>
      </c>
      <c r="AU127" s="188" t="s">
        <v>85</v>
      </c>
      <c r="AV127" s="13" t="s">
        <v>83</v>
      </c>
      <c r="AW127" s="13" t="s">
        <v>39</v>
      </c>
      <c r="AX127" s="13" t="s">
        <v>77</v>
      </c>
      <c r="AY127" s="188" t="s">
        <v>129</v>
      </c>
    </row>
    <row r="128" s="14" customFormat="1">
      <c r="A128" s="14"/>
      <c r="B128" s="194"/>
      <c r="C128" s="14"/>
      <c r="D128" s="187" t="s">
        <v>139</v>
      </c>
      <c r="E128" s="195" t="s">
        <v>3</v>
      </c>
      <c r="F128" s="196" t="s">
        <v>296</v>
      </c>
      <c r="G128" s="14"/>
      <c r="H128" s="197">
        <v>5</v>
      </c>
      <c r="I128" s="198"/>
      <c r="J128" s="14"/>
      <c r="K128" s="14"/>
      <c r="L128" s="194"/>
      <c r="M128" s="199"/>
      <c r="N128" s="200"/>
      <c r="O128" s="200"/>
      <c r="P128" s="200"/>
      <c r="Q128" s="200"/>
      <c r="R128" s="200"/>
      <c r="S128" s="200"/>
      <c r="T128" s="20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5" t="s">
        <v>139</v>
      </c>
      <c r="AU128" s="195" t="s">
        <v>85</v>
      </c>
      <c r="AV128" s="14" t="s">
        <v>85</v>
      </c>
      <c r="AW128" s="14" t="s">
        <v>39</v>
      </c>
      <c r="AX128" s="14" t="s">
        <v>83</v>
      </c>
      <c r="AY128" s="195" t="s">
        <v>129</v>
      </c>
    </row>
    <row r="129" s="2" customFormat="1" ht="24.15" customHeight="1">
      <c r="A129" s="38"/>
      <c r="B129" s="172"/>
      <c r="C129" s="173" t="s">
        <v>167</v>
      </c>
      <c r="D129" s="173" t="s">
        <v>132</v>
      </c>
      <c r="E129" s="174" t="s">
        <v>144</v>
      </c>
      <c r="F129" s="175" t="s">
        <v>145</v>
      </c>
      <c r="G129" s="176" t="s">
        <v>135</v>
      </c>
      <c r="H129" s="177">
        <v>5</v>
      </c>
      <c r="I129" s="178"/>
      <c r="J129" s="179">
        <f>ROUND(I129*H129,2)</f>
        <v>0</v>
      </c>
      <c r="K129" s="175" t="s">
        <v>136</v>
      </c>
      <c r="L129" s="39"/>
      <c r="M129" s="180" t="s">
        <v>3</v>
      </c>
      <c r="N129" s="181" t="s">
        <v>48</v>
      </c>
      <c r="O129" s="72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4" t="s">
        <v>137</v>
      </c>
      <c r="AT129" s="184" t="s">
        <v>132</v>
      </c>
      <c r="AU129" s="184" t="s">
        <v>85</v>
      </c>
      <c r="AY129" s="18" t="s">
        <v>129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83</v>
      </c>
      <c r="BK129" s="185">
        <f>ROUND(I129*H129,2)</f>
        <v>0</v>
      </c>
      <c r="BL129" s="18" t="s">
        <v>137</v>
      </c>
      <c r="BM129" s="184" t="s">
        <v>297</v>
      </c>
    </row>
    <row r="130" s="13" customFormat="1">
      <c r="A130" s="13"/>
      <c r="B130" s="186"/>
      <c r="C130" s="13"/>
      <c r="D130" s="187" t="s">
        <v>139</v>
      </c>
      <c r="E130" s="188" t="s">
        <v>3</v>
      </c>
      <c r="F130" s="189" t="s">
        <v>140</v>
      </c>
      <c r="G130" s="13"/>
      <c r="H130" s="188" t="s">
        <v>3</v>
      </c>
      <c r="I130" s="190"/>
      <c r="J130" s="13"/>
      <c r="K130" s="13"/>
      <c r="L130" s="186"/>
      <c r="M130" s="191"/>
      <c r="N130" s="192"/>
      <c r="O130" s="192"/>
      <c r="P130" s="192"/>
      <c r="Q130" s="192"/>
      <c r="R130" s="192"/>
      <c r="S130" s="192"/>
      <c r="T130" s="19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8" t="s">
        <v>139</v>
      </c>
      <c r="AU130" s="188" t="s">
        <v>85</v>
      </c>
      <c r="AV130" s="13" t="s">
        <v>83</v>
      </c>
      <c r="AW130" s="13" t="s">
        <v>39</v>
      </c>
      <c r="AX130" s="13" t="s">
        <v>77</v>
      </c>
      <c r="AY130" s="188" t="s">
        <v>129</v>
      </c>
    </row>
    <row r="131" s="14" customFormat="1">
      <c r="A131" s="14"/>
      <c r="B131" s="194"/>
      <c r="C131" s="14"/>
      <c r="D131" s="187" t="s">
        <v>139</v>
      </c>
      <c r="E131" s="195" t="s">
        <v>3</v>
      </c>
      <c r="F131" s="196" t="s">
        <v>298</v>
      </c>
      <c r="G131" s="14"/>
      <c r="H131" s="197">
        <v>5</v>
      </c>
      <c r="I131" s="198"/>
      <c r="J131" s="14"/>
      <c r="K131" s="14"/>
      <c r="L131" s="194"/>
      <c r="M131" s="199"/>
      <c r="N131" s="200"/>
      <c r="O131" s="200"/>
      <c r="P131" s="200"/>
      <c r="Q131" s="200"/>
      <c r="R131" s="200"/>
      <c r="S131" s="200"/>
      <c r="T131" s="20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5" t="s">
        <v>139</v>
      </c>
      <c r="AU131" s="195" t="s">
        <v>85</v>
      </c>
      <c r="AV131" s="14" t="s">
        <v>85</v>
      </c>
      <c r="AW131" s="14" t="s">
        <v>39</v>
      </c>
      <c r="AX131" s="14" t="s">
        <v>83</v>
      </c>
      <c r="AY131" s="195" t="s">
        <v>129</v>
      </c>
    </row>
    <row r="132" s="2" customFormat="1" ht="24.15" customHeight="1">
      <c r="A132" s="38"/>
      <c r="B132" s="172"/>
      <c r="C132" s="173" t="s">
        <v>172</v>
      </c>
      <c r="D132" s="173" t="s">
        <v>132</v>
      </c>
      <c r="E132" s="174" t="s">
        <v>149</v>
      </c>
      <c r="F132" s="175" t="s">
        <v>150</v>
      </c>
      <c r="G132" s="176" t="s">
        <v>135</v>
      </c>
      <c r="H132" s="177">
        <v>23</v>
      </c>
      <c r="I132" s="178"/>
      <c r="J132" s="179">
        <f>ROUND(I132*H132,2)</f>
        <v>0</v>
      </c>
      <c r="K132" s="175" t="s">
        <v>136</v>
      </c>
      <c r="L132" s="39"/>
      <c r="M132" s="180" t="s">
        <v>3</v>
      </c>
      <c r="N132" s="181" t="s">
        <v>48</v>
      </c>
      <c r="O132" s="72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4" t="s">
        <v>137</v>
      </c>
      <c r="AT132" s="184" t="s">
        <v>132</v>
      </c>
      <c r="AU132" s="184" t="s">
        <v>85</v>
      </c>
      <c r="AY132" s="18" t="s">
        <v>129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83</v>
      </c>
      <c r="BK132" s="185">
        <f>ROUND(I132*H132,2)</f>
        <v>0</v>
      </c>
      <c r="BL132" s="18" t="s">
        <v>137</v>
      </c>
      <c r="BM132" s="184" t="s">
        <v>299</v>
      </c>
    </row>
    <row r="133" s="13" customFormat="1">
      <c r="A133" s="13"/>
      <c r="B133" s="186"/>
      <c r="C133" s="13"/>
      <c r="D133" s="187" t="s">
        <v>139</v>
      </c>
      <c r="E133" s="188" t="s">
        <v>3</v>
      </c>
      <c r="F133" s="189" t="s">
        <v>140</v>
      </c>
      <c r="G133" s="13"/>
      <c r="H133" s="188" t="s">
        <v>3</v>
      </c>
      <c r="I133" s="190"/>
      <c r="J133" s="13"/>
      <c r="K133" s="13"/>
      <c r="L133" s="186"/>
      <c r="M133" s="191"/>
      <c r="N133" s="192"/>
      <c r="O133" s="192"/>
      <c r="P133" s="192"/>
      <c r="Q133" s="192"/>
      <c r="R133" s="192"/>
      <c r="S133" s="192"/>
      <c r="T133" s="19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8" t="s">
        <v>139</v>
      </c>
      <c r="AU133" s="188" t="s">
        <v>85</v>
      </c>
      <c r="AV133" s="13" t="s">
        <v>83</v>
      </c>
      <c r="AW133" s="13" t="s">
        <v>39</v>
      </c>
      <c r="AX133" s="13" t="s">
        <v>77</v>
      </c>
      <c r="AY133" s="188" t="s">
        <v>129</v>
      </c>
    </row>
    <row r="134" s="14" customFormat="1">
      <c r="A134" s="14"/>
      <c r="B134" s="194"/>
      <c r="C134" s="14"/>
      <c r="D134" s="187" t="s">
        <v>139</v>
      </c>
      <c r="E134" s="195" t="s">
        <v>3</v>
      </c>
      <c r="F134" s="196" t="s">
        <v>300</v>
      </c>
      <c r="G134" s="14"/>
      <c r="H134" s="197">
        <v>23</v>
      </c>
      <c r="I134" s="198"/>
      <c r="J134" s="14"/>
      <c r="K134" s="14"/>
      <c r="L134" s="194"/>
      <c r="M134" s="199"/>
      <c r="N134" s="200"/>
      <c r="O134" s="200"/>
      <c r="P134" s="200"/>
      <c r="Q134" s="200"/>
      <c r="R134" s="200"/>
      <c r="S134" s="200"/>
      <c r="T134" s="20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5" t="s">
        <v>139</v>
      </c>
      <c r="AU134" s="195" t="s">
        <v>85</v>
      </c>
      <c r="AV134" s="14" t="s">
        <v>85</v>
      </c>
      <c r="AW134" s="14" t="s">
        <v>39</v>
      </c>
      <c r="AX134" s="14" t="s">
        <v>83</v>
      </c>
      <c r="AY134" s="195" t="s">
        <v>129</v>
      </c>
    </row>
    <row r="135" s="2" customFormat="1" ht="24.15" customHeight="1">
      <c r="A135" s="38"/>
      <c r="B135" s="172"/>
      <c r="C135" s="173" t="s">
        <v>177</v>
      </c>
      <c r="D135" s="173" t="s">
        <v>132</v>
      </c>
      <c r="E135" s="174" t="s">
        <v>153</v>
      </c>
      <c r="F135" s="175" t="s">
        <v>154</v>
      </c>
      <c r="G135" s="176" t="s">
        <v>135</v>
      </c>
      <c r="H135" s="177">
        <v>22</v>
      </c>
      <c r="I135" s="178"/>
      <c r="J135" s="179">
        <f>ROUND(I135*H135,2)</f>
        <v>0</v>
      </c>
      <c r="K135" s="175" t="s">
        <v>136</v>
      </c>
      <c r="L135" s="39"/>
      <c r="M135" s="180" t="s">
        <v>3</v>
      </c>
      <c r="N135" s="181" t="s">
        <v>48</v>
      </c>
      <c r="O135" s="72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4" t="s">
        <v>137</v>
      </c>
      <c r="AT135" s="184" t="s">
        <v>132</v>
      </c>
      <c r="AU135" s="184" t="s">
        <v>85</v>
      </c>
      <c r="AY135" s="18" t="s">
        <v>129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83</v>
      </c>
      <c r="BK135" s="185">
        <f>ROUND(I135*H135,2)</f>
        <v>0</v>
      </c>
      <c r="BL135" s="18" t="s">
        <v>137</v>
      </c>
      <c r="BM135" s="184" t="s">
        <v>155</v>
      </c>
    </row>
    <row r="136" s="13" customFormat="1">
      <c r="A136" s="13"/>
      <c r="B136" s="186"/>
      <c r="C136" s="13"/>
      <c r="D136" s="187" t="s">
        <v>139</v>
      </c>
      <c r="E136" s="188" t="s">
        <v>3</v>
      </c>
      <c r="F136" s="189" t="s">
        <v>140</v>
      </c>
      <c r="G136" s="13"/>
      <c r="H136" s="188" t="s">
        <v>3</v>
      </c>
      <c r="I136" s="190"/>
      <c r="J136" s="13"/>
      <c r="K136" s="13"/>
      <c r="L136" s="186"/>
      <c r="M136" s="191"/>
      <c r="N136" s="192"/>
      <c r="O136" s="192"/>
      <c r="P136" s="192"/>
      <c r="Q136" s="192"/>
      <c r="R136" s="192"/>
      <c r="S136" s="192"/>
      <c r="T136" s="19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8" t="s">
        <v>139</v>
      </c>
      <c r="AU136" s="188" t="s">
        <v>85</v>
      </c>
      <c r="AV136" s="13" t="s">
        <v>83</v>
      </c>
      <c r="AW136" s="13" t="s">
        <v>39</v>
      </c>
      <c r="AX136" s="13" t="s">
        <v>77</v>
      </c>
      <c r="AY136" s="188" t="s">
        <v>129</v>
      </c>
    </row>
    <row r="137" s="14" customFormat="1">
      <c r="A137" s="14"/>
      <c r="B137" s="194"/>
      <c r="C137" s="14"/>
      <c r="D137" s="187" t="s">
        <v>139</v>
      </c>
      <c r="E137" s="195" t="s">
        <v>3</v>
      </c>
      <c r="F137" s="196" t="s">
        <v>301</v>
      </c>
      <c r="G137" s="14"/>
      <c r="H137" s="197">
        <v>22</v>
      </c>
      <c r="I137" s="198"/>
      <c r="J137" s="14"/>
      <c r="K137" s="14"/>
      <c r="L137" s="194"/>
      <c r="M137" s="199"/>
      <c r="N137" s="200"/>
      <c r="O137" s="200"/>
      <c r="P137" s="200"/>
      <c r="Q137" s="200"/>
      <c r="R137" s="200"/>
      <c r="S137" s="200"/>
      <c r="T137" s="20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5" t="s">
        <v>139</v>
      </c>
      <c r="AU137" s="195" t="s">
        <v>85</v>
      </c>
      <c r="AV137" s="14" t="s">
        <v>85</v>
      </c>
      <c r="AW137" s="14" t="s">
        <v>39</v>
      </c>
      <c r="AX137" s="14" t="s">
        <v>83</v>
      </c>
      <c r="AY137" s="195" t="s">
        <v>129</v>
      </c>
    </row>
    <row r="138" s="2" customFormat="1" ht="24.15" customHeight="1">
      <c r="A138" s="38"/>
      <c r="B138" s="172"/>
      <c r="C138" s="173" t="s">
        <v>184</v>
      </c>
      <c r="D138" s="173" t="s">
        <v>132</v>
      </c>
      <c r="E138" s="174" t="s">
        <v>302</v>
      </c>
      <c r="F138" s="175" t="s">
        <v>303</v>
      </c>
      <c r="G138" s="176" t="s">
        <v>135</v>
      </c>
      <c r="H138" s="177">
        <v>7</v>
      </c>
      <c r="I138" s="178"/>
      <c r="J138" s="179">
        <f>ROUND(I138*H138,2)</f>
        <v>0</v>
      </c>
      <c r="K138" s="175" t="s">
        <v>136</v>
      </c>
      <c r="L138" s="39"/>
      <c r="M138" s="180" t="s">
        <v>3</v>
      </c>
      <c r="N138" s="181" t="s">
        <v>48</v>
      </c>
      <c r="O138" s="72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4" t="s">
        <v>137</v>
      </c>
      <c r="AT138" s="184" t="s">
        <v>132</v>
      </c>
      <c r="AU138" s="184" t="s">
        <v>85</v>
      </c>
      <c r="AY138" s="18" t="s">
        <v>129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83</v>
      </c>
      <c r="BK138" s="185">
        <f>ROUND(I138*H138,2)</f>
        <v>0</v>
      </c>
      <c r="BL138" s="18" t="s">
        <v>137</v>
      </c>
      <c r="BM138" s="184" t="s">
        <v>304</v>
      </c>
    </row>
    <row r="139" s="13" customFormat="1">
      <c r="A139" s="13"/>
      <c r="B139" s="186"/>
      <c r="C139" s="13"/>
      <c r="D139" s="187" t="s">
        <v>139</v>
      </c>
      <c r="E139" s="188" t="s">
        <v>3</v>
      </c>
      <c r="F139" s="189" t="s">
        <v>140</v>
      </c>
      <c r="G139" s="13"/>
      <c r="H139" s="188" t="s">
        <v>3</v>
      </c>
      <c r="I139" s="190"/>
      <c r="J139" s="13"/>
      <c r="K139" s="13"/>
      <c r="L139" s="186"/>
      <c r="M139" s="191"/>
      <c r="N139" s="192"/>
      <c r="O139" s="192"/>
      <c r="P139" s="192"/>
      <c r="Q139" s="192"/>
      <c r="R139" s="192"/>
      <c r="S139" s="192"/>
      <c r="T139" s="19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8" t="s">
        <v>139</v>
      </c>
      <c r="AU139" s="188" t="s">
        <v>85</v>
      </c>
      <c r="AV139" s="13" t="s">
        <v>83</v>
      </c>
      <c r="AW139" s="13" t="s">
        <v>39</v>
      </c>
      <c r="AX139" s="13" t="s">
        <v>77</v>
      </c>
      <c r="AY139" s="188" t="s">
        <v>129</v>
      </c>
    </row>
    <row r="140" s="14" customFormat="1">
      <c r="A140" s="14"/>
      <c r="B140" s="194"/>
      <c r="C140" s="14"/>
      <c r="D140" s="187" t="s">
        <v>139</v>
      </c>
      <c r="E140" s="195" t="s">
        <v>3</v>
      </c>
      <c r="F140" s="196" t="s">
        <v>305</v>
      </c>
      <c r="G140" s="14"/>
      <c r="H140" s="197">
        <v>7</v>
      </c>
      <c r="I140" s="198"/>
      <c r="J140" s="14"/>
      <c r="K140" s="14"/>
      <c r="L140" s="194"/>
      <c r="M140" s="199"/>
      <c r="N140" s="200"/>
      <c r="O140" s="200"/>
      <c r="P140" s="200"/>
      <c r="Q140" s="200"/>
      <c r="R140" s="200"/>
      <c r="S140" s="200"/>
      <c r="T140" s="20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5" t="s">
        <v>139</v>
      </c>
      <c r="AU140" s="195" t="s">
        <v>85</v>
      </c>
      <c r="AV140" s="14" t="s">
        <v>85</v>
      </c>
      <c r="AW140" s="14" t="s">
        <v>39</v>
      </c>
      <c r="AX140" s="14" t="s">
        <v>83</v>
      </c>
      <c r="AY140" s="195" t="s">
        <v>129</v>
      </c>
    </row>
    <row r="141" s="2" customFormat="1" ht="24.15" customHeight="1">
      <c r="A141" s="38"/>
      <c r="B141" s="172"/>
      <c r="C141" s="173" t="s">
        <v>191</v>
      </c>
      <c r="D141" s="173" t="s">
        <v>132</v>
      </c>
      <c r="E141" s="174" t="s">
        <v>306</v>
      </c>
      <c r="F141" s="175" t="s">
        <v>307</v>
      </c>
      <c r="G141" s="176" t="s">
        <v>135</v>
      </c>
      <c r="H141" s="177">
        <v>9</v>
      </c>
      <c r="I141" s="178"/>
      <c r="J141" s="179">
        <f>ROUND(I141*H141,2)</f>
        <v>0</v>
      </c>
      <c r="K141" s="175" t="s">
        <v>136</v>
      </c>
      <c r="L141" s="39"/>
      <c r="M141" s="180" t="s">
        <v>3</v>
      </c>
      <c r="N141" s="181" t="s">
        <v>48</v>
      </c>
      <c r="O141" s="72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4" t="s">
        <v>137</v>
      </c>
      <c r="AT141" s="184" t="s">
        <v>132</v>
      </c>
      <c r="AU141" s="184" t="s">
        <v>85</v>
      </c>
      <c r="AY141" s="18" t="s">
        <v>129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83</v>
      </c>
      <c r="BK141" s="185">
        <f>ROUND(I141*H141,2)</f>
        <v>0</v>
      </c>
      <c r="BL141" s="18" t="s">
        <v>137</v>
      </c>
      <c r="BM141" s="184" t="s">
        <v>308</v>
      </c>
    </row>
    <row r="142" s="13" customFormat="1">
      <c r="A142" s="13"/>
      <c r="B142" s="186"/>
      <c r="C142" s="13"/>
      <c r="D142" s="187" t="s">
        <v>139</v>
      </c>
      <c r="E142" s="188" t="s">
        <v>3</v>
      </c>
      <c r="F142" s="189" t="s">
        <v>140</v>
      </c>
      <c r="G142" s="13"/>
      <c r="H142" s="188" t="s">
        <v>3</v>
      </c>
      <c r="I142" s="190"/>
      <c r="J142" s="13"/>
      <c r="K142" s="13"/>
      <c r="L142" s="186"/>
      <c r="M142" s="191"/>
      <c r="N142" s="192"/>
      <c r="O142" s="192"/>
      <c r="P142" s="192"/>
      <c r="Q142" s="192"/>
      <c r="R142" s="192"/>
      <c r="S142" s="192"/>
      <c r="T142" s="19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8" t="s">
        <v>139</v>
      </c>
      <c r="AU142" s="188" t="s">
        <v>85</v>
      </c>
      <c r="AV142" s="13" t="s">
        <v>83</v>
      </c>
      <c r="AW142" s="13" t="s">
        <v>39</v>
      </c>
      <c r="AX142" s="13" t="s">
        <v>77</v>
      </c>
      <c r="AY142" s="188" t="s">
        <v>129</v>
      </c>
    </row>
    <row r="143" s="14" customFormat="1">
      <c r="A143" s="14"/>
      <c r="B143" s="194"/>
      <c r="C143" s="14"/>
      <c r="D143" s="187" t="s">
        <v>139</v>
      </c>
      <c r="E143" s="195" t="s">
        <v>3</v>
      </c>
      <c r="F143" s="196" t="s">
        <v>309</v>
      </c>
      <c r="G143" s="14"/>
      <c r="H143" s="197">
        <v>9</v>
      </c>
      <c r="I143" s="198"/>
      <c r="J143" s="14"/>
      <c r="K143" s="14"/>
      <c r="L143" s="194"/>
      <c r="M143" s="199"/>
      <c r="N143" s="200"/>
      <c r="O143" s="200"/>
      <c r="P143" s="200"/>
      <c r="Q143" s="200"/>
      <c r="R143" s="200"/>
      <c r="S143" s="200"/>
      <c r="T143" s="20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5" t="s">
        <v>139</v>
      </c>
      <c r="AU143" s="195" t="s">
        <v>85</v>
      </c>
      <c r="AV143" s="14" t="s">
        <v>85</v>
      </c>
      <c r="AW143" s="14" t="s">
        <v>39</v>
      </c>
      <c r="AX143" s="14" t="s">
        <v>83</v>
      </c>
      <c r="AY143" s="195" t="s">
        <v>129</v>
      </c>
    </row>
    <row r="144" s="2" customFormat="1" ht="24.15" customHeight="1">
      <c r="A144" s="38"/>
      <c r="B144" s="172"/>
      <c r="C144" s="173" t="s">
        <v>9</v>
      </c>
      <c r="D144" s="173" t="s">
        <v>132</v>
      </c>
      <c r="E144" s="174" t="s">
        <v>158</v>
      </c>
      <c r="F144" s="175" t="s">
        <v>159</v>
      </c>
      <c r="G144" s="176" t="s">
        <v>135</v>
      </c>
      <c r="H144" s="177">
        <v>25</v>
      </c>
      <c r="I144" s="178"/>
      <c r="J144" s="179">
        <f>ROUND(I144*H144,2)</f>
        <v>0</v>
      </c>
      <c r="K144" s="175" t="s">
        <v>136</v>
      </c>
      <c r="L144" s="39"/>
      <c r="M144" s="180" t="s">
        <v>3</v>
      </c>
      <c r="N144" s="181" t="s">
        <v>48</v>
      </c>
      <c r="O144" s="72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4" t="s">
        <v>137</v>
      </c>
      <c r="AT144" s="184" t="s">
        <v>132</v>
      </c>
      <c r="AU144" s="184" t="s">
        <v>85</v>
      </c>
      <c r="AY144" s="18" t="s">
        <v>129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83</v>
      </c>
      <c r="BK144" s="185">
        <f>ROUND(I144*H144,2)</f>
        <v>0</v>
      </c>
      <c r="BL144" s="18" t="s">
        <v>137</v>
      </c>
      <c r="BM144" s="184" t="s">
        <v>310</v>
      </c>
    </row>
    <row r="145" s="13" customFormat="1">
      <c r="A145" s="13"/>
      <c r="B145" s="186"/>
      <c r="C145" s="13"/>
      <c r="D145" s="187" t="s">
        <v>139</v>
      </c>
      <c r="E145" s="188" t="s">
        <v>3</v>
      </c>
      <c r="F145" s="189" t="s">
        <v>140</v>
      </c>
      <c r="G145" s="13"/>
      <c r="H145" s="188" t="s">
        <v>3</v>
      </c>
      <c r="I145" s="190"/>
      <c r="J145" s="13"/>
      <c r="K145" s="13"/>
      <c r="L145" s="186"/>
      <c r="M145" s="191"/>
      <c r="N145" s="192"/>
      <c r="O145" s="192"/>
      <c r="P145" s="192"/>
      <c r="Q145" s="192"/>
      <c r="R145" s="192"/>
      <c r="S145" s="192"/>
      <c r="T145" s="19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8" t="s">
        <v>139</v>
      </c>
      <c r="AU145" s="188" t="s">
        <v>85</v>
      </c>
      <c r="AV145" s="13" t="s">
        <v>83</v>
      </c>
      <c r="AW145" s="13" t="s">
        <v>39</v>
      </c>
      <c r="AX145" s="13" t="s">
        <v>77</v>
      </c>
      <c r="AY145" s="188" t="s">
        <v>129</v>
      </c>
    </row>
    <row r="146" s="14" customFormat="1">
      <c r="A146" s="14"/>
      <c r="B146" s="194"/>
      <c r="C146" s="14"/>
      <c r="D146" s="187" t="s">
        <v>139</v>
      </c>
      <c r="E146" s="195" t="s">
        <v>3</v>
      </c>
      <c r="F146" s="196" t="s">
        <v>311</v>
      </c>
      <c r="G146" s="14"/>
      <c r="H146" s="197">
        <v>25</v>
      </c>
      <c r="I146" s="198"/>
      <c r="J146" s="14"/>
      <c r="K146" s="14"/>
      <c r="L146" s="194"/>
      <c r="M146" s="199"/>
      <c r="N146" s="200"/>
      <c r="O146" s="200"/>
      <c r="P146" s="200"/>
      <c r="Q146" s="200"/>
      <c r="R146" s="200"/>
      <c r="S146" s="200"/>
      <c r="T146" s="20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5" t="s">
        <v>139</v>
      </c>
      <c r="AU146" s="195" t="s">
        <v>85</v>
      </c>
      <c r="AV146" s="14" t="s">
        <v>85</v>
      </c>
      <c r="AW146" s="14" t="s">
        <v>39</v>
      </c>
      <c r="AX146" s="14" t="s">
        <v>83</v>
      </c>
      <c r="AY146" s="195" t="s">
        <v>129</v>
      </c>
    </row>
    <row r="147" s="2" customFormat="1" ht="24.15" customHeight="1">
      <c r="A147" s="38"/>
      <c r="B147" s="172"/>
      <c r="C147" s="173" t="s">
        <v>209</v>
      </c>
      <c r="D147" s="173" t="s">
        <v>132</v>
      </c>
      <c r="E147" s="174" t="s">
        <v>168</v>
      </c>
      <c r="F147" s="175" t="s">
        <v>169</v>
      </c>
      <c r="G147" s="176" t="s">
        <v>135</v>
      </c>
      <c r="H147" s="177">
        <v>17</v>
      </c>
      <c r="I147" s="178"/>
      <c r="J147" s="179">
        <f>ROUND(I147*H147,2)</f>
        <v>0</v>
      </c>
      <c r="K147" s="175" t="s">
        <v>136</v>
      </c>
      <c r="L147" s="39"/>
      <c r="M147" s="180" t="s">
        <v>3</v>
      </c>
      <c r="N147" s="181" t="s">
        <v>48</v>
      </c>
      <c r="O147" s="72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4" t="s">
        <v>137</v>
      </c>
      <c r="AT147" s="184" t="s">
        <v>132</v>
      </c>
      <c r="AU147" s="184" t="s">
        <v>85</v>
      </c>
      <c r="AY147" s="18" t="s">
        <v>129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83</v>
      </c>
      <c r="BK147" s="185">
        <f>ROUND(I147*H147,2)</f>
        <v>0</v>
      </c>
      <c r="BL147" s="18" t="s">
        <v>137</v>
      </c>
      <c r="BM147" s="184" t="s">
        <v>170</v>
      </c>
    </row>
    <row r="148" s="13" customFormat="1">
      <c r="A148" s="13"/>
      <c r="B148" s="186"/>
      <c r="C148" s="13"/>
      <c r="D148" s="187" t="s">
        <v>139</v>
      </c>
      <c r="E148" s="188" t="s">
        <v>3</v>
      </c>
      <c r="F148" s="189" t="s">
        <v>140</v>
      </c>
      <c r="G148" s="13"/>
      <c r="H148" s="188" t="s">
        <v>3</v>
      </c>
      <c r="I148" s="190"/>
      <c r="J148" s="13"/>
      <c r="K148" s="13"/>
      <c r="L148" s="186"/>
      <c r="M148" s="191"/>
      <c r="N148" s="192"/>
      <c r="O148" s="192"/>
      <c r="P148" s="192"/>
      <c r="Q148" s="192"/>
      <c r="R148" s="192"/>
      <c r="S148" s="192"/>
      <c r="T148" s="19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8" t="s">
        <v>139</v>
      </c>
      <c r="AU148" s="188" t="s">
        <v>85</v>
      </c>
      <c r="AV148" s="13" t="s">
        <v>83</v>
      </c>
      <c r="AW148" s="13" t="s">
        <v>39</v>
      </c>
      <c r="AX148" s="13" t="s">
        <v>77</v>
      </c>
      <c r="AY148" s="188" t="s">
        <v>129</v>
      </c>
    </row>
    <row r="149" s="14" customFormat="1">
      <c r="A149" s="14"/>
      <c r="B149" s="194"/>
      <c r="C149" s="14"/>
      <c r="D149" s="187" t="s">
        <v>139</v>
      </c>
      <c r="E149" s="195" t="s">
        <v>3</v>
      </c>
      <c r="F149" s="196" t="s">
        <v>312</v>
      </c>
      <c r="G149" s="14"/>
      <c r="H149" s="197">
        <v>17</v>
      </c>
      <c r="I149" s="198"/>
      <c r="J149" s="14"/>
      <c r="K149" s="14"/>
      <c r="L149" s="194"/>
      <c r="M149" s="199"/>
      <c r="N149" s="200"/>
      <c r="O149" s="200"/>
      <c r="P149" s="200"/>
      <c r="Q149" s="200"/>
      <c r="R149" s="200"/>
      <c r="S149" s="200"/>
      <c r="T149" s="20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5" t="s">
        <v>139</v>
      </c>
      <c r="AU149" s="195" t="s">
        <v>85</v>
      </c>
      <c r="AV149" s="14" t="s">
        <v>85</v>
      </c>
      <c r="AW149" s="14" t="s">
        <v>39</v>
      </c>
      <c r="AX149" s="14" t="s">
        <v>83</v>
      </c>
      <c r="AY149" s="195" t="s">
        <v>129</v>
      </c>
    </row>
    <row r="150" s="2" customFormat="1" ht="24.15" customHeight="1">
      <c r="A150" s="38"/>
      <c r="B150" s="172"/>
      <c r="C150" s="173" t="s">
        <v>217</v>
      </c>
      <c r="D150" s="173" t="s">
        <v>132</v>
      </c>
      <c r="E150" s="174" t="s">
        <v>173</v>
      </c>
      <c r="F150" s="175" t="s">
        <v>174</v>
      </c>
      <c r="G150" s="176" t="s">
        <v>135</v>
      </c>
      <c r="H150" s="177">
        <v>27</v>
      </c>
      <c r="I150" s="178"/>
      <c r="J150" s="179">
        <f>ROUND(I150*H150,2)</f>
        <v>0</v>
      </c>
      <c r="K150" s="175" t="s">
        <v>136</v>
      </c>
      <c r="L150" s="39"/>
      <c r="M150" s="180" t="s">
        <v>3</v>
      </c>
      <c r="N150" s="181" t="s">
        <v>48</v>
      </c>
      <c r="O150" s="72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4" t="s">
        <v>137</v>
      </c>
      <c r="AT150" s="184" t="s">
        <v>132</v>
      </c>
      <c r="AU150" s="184" t="s">
        <v>85</v>
      </c>
      <c r="AY150" s="18" t="s">
        <v>129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83</v>
      </c>
      <c r="BK150" s="185">
        <f>ROUND(I150*H150,2)</f>
        <v>0</v>
      </c>
      <c r="BL150" s="18" t="s">
        <v>137</v>
      </c>
      <c r="BM150" s="184" t="s">
        <v>175</v>
      </c>
    </row>
    <row r="151" s="13" customFormat="1">
      <c r="A151" s="13"/>
      <c r="B151" s="186"/>
      <c r="C151" s="13"/>
      <c r="D151" s="187" t="s">
        <v>139</v>
      </c>
      <c r="E151" s="188" t="s">
        <v>3</v>
      </c>
      <c r="F151" s="189" t="s">
        <v>140</v>
      </c>
      <c r="G151" s="13"/>
      <c r="H151" s="188" t="s">
        <v>3</v>
      </c>
      <c r="I151" s="190"/>
      <c r="J151" s="13"/>
      <c r="K151" s="13"/>
      <c r="L151" s="186"/>
      <c r="M151" s="191"/>
      <c r="N151" s="192"/>
      <c r="O151" s="192"/>
      <c r="P151" s="192"/>
      <c r="Q151" s="192"/>
      <c r="R151" s="192"/>
      <c r="S151" s="192"/>
      <c r="T151" s="19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8" t="s">
        <v>139</v>
      </c>
      <c r="AU151" s="188" t="s">
        <v>85</v>
      </c>
      <c r="AV151" s="13" t="s">
        <v>83</v>
      </c>
      <c r="AW151" s="13" t="s">
        <v>39</v>
      </c>
      <c r="AX151" s="13" t="s">
        <v>77</v>
      </c>
      <c r="AY151" s="188" t="s">
        <v>129</v>
      </c>
    </row>
    <row r="152" s="14" customFormat="1">
      <c r="A152" s="14"/>
      <c r="B152" s="194"/>
      <c r="C152" s="14"/>
      <c r="D152" s="187" t="s">
        <v>139</v>
      </c>
      <c r="E152" s="195" t="s">
        <v>3</v>
      </c>
      <c r="F152" s="196" t="s">
        <v>313</v>
      </c>
      <c r="G152" s="14"/>
      <c r="H152" s="197">
        <v>27</v>
      </c>
      <c r="I152" s="198"/>
      <c r="J152" s="14"/>
      <c r="K152" s="14"/>
      <c r="L152" s="194"/>
      <c r="M152" s="199"/>
      <c r="N152" s="200"/>
      <c r="O152" s="200"/>
      <c r="P152" s="200"/>
      <c r="Q152" s="200"/>
      <c r="R152" s="200"/>
      <c r="S152" s="200"/>
      <c r="T152" s="20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5" t="s">
        <v>139</v>
      </c>
      <c r="AU152" s="195" t="s">
        <v>85</v>
      </c>
      <c r="AV152" s="14" t="s">
        <v>85</v>
      </c>
      <c r="AW152" s="14" t="s">
        <v>39</v>
      </c>
      <c r="AX152" s="14" t="s">
        <v>83</v>
      </c>
      <c r="AY152" s="195" t="s">
        <v>129</v>
      </c>
    </row>
    <row r="153" s="2" customFormat="1" ht="24.15" customHeight="1">
      <c r="A153" s="38"/>
      <c r="B153" s="172"/>
      <c r="C153" s="173" t="s">
        <v>222</v>
      </c>
      <c r="D153" s="173" t="s">
        <v>132</v>
      </c>
      <c r="E153" s="174" t="s">
        <v>178</v>
      </c>
      <c r="F153" s="175" t="s">
        <v>179</v>
      </c>
      <c r="G153" s="176" t="s">
        <v>135</v>
      </c>
      <c r="H153" s="177">
        <v>6</v>
      </c>
      <c r="I153" s="178"/>
      <c r="J153" s="179">
        <f>ROUND(I153*H153,2)</f>
        <v>0</v>
      </c>
      <c r="K153" s="175" t="s">
        <v>136</v>
      </c>
      <c r="L153" s="39"/>
      <c r="M153" s="180" t="s">
        <v>3</v>
      </c>
      <c r="N153" s="181" t="s">
        <v>48</v>
      </c>
      <c r="O153" s="72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4" t="s">
        <v>137</v>
      </c>
      <c r="AT153" s="184" t="s">
        <v>132</v>
      </c>
      <c r="AU153" s="184" t="s">
        <v>85</v>
      </c>
      <c r="AY153" s="18" t="s">
        <v>129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83</v>
      </c>
      <c r="BK153" s="185">
        <f>ROUND(I153*H153,2)</f>
        <v>0</v>
      </c>
      <c r="BL153" s="18" t="s">
        <v>137</v>
      </c>
      <c r="BM153" s="184" t="s">
        <v>314</v>
      </c>
    </row>
    <row r="154" s="13" customFormat="1">
      <c r="A154" s="13"/>
      <c r="B154" s="186"/>
      <c r="C154" s="13"/>
      <c r="D154" s="187" t="s">
        <v>139</v>
      </c>
      <c r="E154" s="188" t="s">
        <v>3</v>
      </c>
      <c r="F154" s="189" t="s">
        <v>140</v>
      </c>
      <c r="G154" s="13"/>
      <c r="H154" s="188" t="s">
        <v>3</v>
      </c>
      <c r="I154" s="190"/>
      <c r="J154" s="13"/>
      <c r="K154" s="13"/>
      <c r="L154" s="186"/>
      <c r="M154" s="191"/>
      <c r="N154" s="192"/>
      <c r="O154" s="192"/>
      <c r="P154" s="192"/>
      <c r="Q154" s="192"/>
      <c r="R154" s="192"/>
      <c r="S154" s="192"/>
      <c r="T154" s="19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8" t="s">
        <v>139</v>
      </c>
      <c r="AU154" s="188" t="s">
        <v>85</v>
      </c>
      <c r="AV154" s="13" t="s">
        <v>83</v>
      </c>
      <c r="AW154" s="13" t="s">
        <v>39</v>
      </c>
      <c r="AX154" s="13" t="s">
        <v>77</v>
      </c>
      <c r="AY154" s="188" t="s">
        <v>129</v>
      </c>
    </row>
    <row r="155" s="14" customFormat="1">
      <c r="A155" s="14"/>
      <c r="B155" s="194"/>
      <c r="C155" s="14"/>
      <c r="D155" s="187" t="s">
        <v>139</v>
      </c>
      <c r="E155" s="195" t="s">
        <v>3</v>
      </c>
      <c r="F155" s="196" t="s">
        <v>315</v>
      </c>
      <c r="G155" s="14"/>
      <c r="H155" s="197">
        <v>6</v>
      </c>
      <c r="I155" s="198"/>
      <c r="J155" s="14"/>
      <c r="K155" s="14"/>
      <c r="L155" s="194"/>
      <c r="M155" s="199"/>
      <c r="N155" s="200"/>
      <c r="O155" s="200"/>
      <c r="P155" s="200"/>
      <c r="Q155" s="200"/>
      <c r="R155" s="200"/>
      <c r="S155" s="200"/>
      <c r="T155" s="20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5" t="s">
        <v>139</v>
      </c>
      <c r="AU155" s="195" t="s">
        <v>85</v>
      </c>
      <c r="AV155" s="14" t="s">
        <v>85</v>
      </c>
      <c r="AW155" s="14" t="s">
        <v>39</v>
      </c>
      <c r="AX155" s="14" t="s">
        <v>83</v>
      </c>
      <c r="AY155" s="195" t="s">
        <v>129</v>
      </c>
    </row>
    <row r="156" s="12" customFormat="1" ht="22.8" customHeight="1">
      <c r="A156" s="12"/>
      <c r="B156" s="159"/>
      <c r="C156" s="12"/>
      <c r="D156" s="160" t="s">
        <v>76</v>
      </c>
      <c r="E156" s="170" t="s">
        <v>182</v>
      </c>
      <c r="F156" s="170" t="s">
        <v>183</v>
      </c>
      <c r="G156" s="12"/>
      <c r="H156" s="12"/>
      <c r="I156" s="162"/>
      <c r="J156" s="171">
        <f>BK156</f>
        <v>0</v>
      </c>
      <c r="K156" s="12"/>
      <c r="L156" s="159"/>
      <c r="M156" s="164"/>
      <c r="N156" s="165"/>
      <c r="O156" s="165"/>
      <c r="P156" s="166">
        <f>SUM(P157:P176)</f>
        <v>0</v>
      </c>
      <c r="Q156" s="165"/>
      <c r="R156" s="166">
        <f>SUM(R157:R176)</f>
        <v>0</v>
      </c>
      <c r="S156" s="165"/>
      <c r="T156" s="167">
        <f>SUM(T157:T176)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60" t="s">
        <v>128</v>
      </c>
      <c r="AT156" s="168" t="s">
        <v>76</v>
      </c>
      <c r="AU156" s="168" t="s">
        <v>83</v>
      </c>
      <c r="AY156" s="160" t="s">
        <v>129</v>
      </c>
      <c r="BK156" s="169">
        <f>SUM(BK157:BK176)</f>
        <v>0</v>
      </c>
    </row>
    <row r="157" s="2" customFormat="1" ht="33" customHeight="1">
      <c r="A157" s="38"/>
      <c r="B157" s="172"/>
      <c r="C157" s="173" t="s">
        <v>229</v>
      </c>
      <c r="D157" s="173" t="s">
        <v>132</v>
      </c>
      <c r="E157" s="174" t="s">
        <v>185</v>
      </c>
      <c r="F157" s="175" t="s">
        <v>186</v>
      </c>
      <c r="G157" s="176" t="s">
        <v>135</v>
      </c>
      <c r="H157" s="177">
        <v>2</v>
      </c>
      <c r="I157" s="178"/>
      <c r="J157" s="179">
        <f>ROUND(I157*H157,2)</f>
        <v>0</v>
      </c>
      <c r="K157" s="175" t="s">
        <v>136</v>
      </c>
      <c r="L157" s="39"/>
      <c r="M157" s="180" t="s">
        <v>3</v>
      </c>
      <c r="N157" s="181" t="s">
        <v>48</v>
      </c>
      <c r="O157" s="72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4" t="s">
        <v>137</v>
      </c>
      <c r="AT157" s="184" t="s">
        <v>132</v>
      </c>
      <c r="AU157" s="184" t="s">
        <v>85</v>
      </c>
      <c r="AY157" s="18" t="s">
        <v>129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83</v>
      </c>
      <c r="BK157" s="185">
        <f>ROUND(I157*H157,2)</f>
        <v>0</v>
      </c>
      <c r="BL157" s="18" t="s">
        <v>137</v>
      </c>
      <c r="BM157" s="184" t="s">
        <v>316</v>
      </c>
    </row>
    <row r="158" s="13" customFormat="1">
      <c r="A158" s="13"/>
      <c r="B158" s="186"/>
      <c r="C158" s="13"/>
      <c r="D158" s="187" t="s">
        <v>139</v>
      </c>
      <c r="E158" s="188" t="s">
        <v>3</v>
      </c>
      <c r="F158" s="189" t="s">
        <v>140</v>
      </c>
      <c r="G158" s="13"/>
      <c r="H158" s="188" t="s">
        <v>3</v>
      </c>
      <c r="I158" s="190"/>
      <c r="J158" s="13"/>
      <c r="K158" s="13"/>
      <c r="L158" s="186"/>
      <c r="M158" s="191"/>
      <c r="N158" s="192"/>
      <c r="O158" s="192"/>
      <c r="P158" s="192"/>
      <c r="Q158" s="192"/>
      <c r="R158" s="192"/>
      <c r="S158" s="192"/>
      <c r="T158" s="19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8" t="s">
        <v>139</v>
      </c>
      <c r="AU158" s="188" t="s">
        <v>85</v>
      </c>
      <c r="AV158" s="13" t="s">
        <v>83</v>
      </c>
      <c r="AW158" s="13" t="s">
        <v>39</v>
      </c>
      <c r="AX158" s="13" t="s">
        <v>77</v>
      </c>
      <c r="AY158" s="188" t="s">
        <v>129</v>
      </c>
    </row>
    <row r="159" s="14" customFormat="1">
      <c r="A159" s="14"/>
      <c r="B159" s="194"/>
      <c r="C159" s="14"/>
      <c r="D159" s="187" t="s">
        <v>139</v>
      </c>
      <c r="E159" s="195" t="s">
        <v>3</v>
      </c>
      <c r="F159" s="196" t="s">
        <v>317</v>
      </c>
      <c r="G159" s="14"/>
      <c r="H159" s="197">
        <v>1</v>
      </c>
      <c r="I159" s="198"/>
      <c r="J159" s="14"/>
      <c r="K159" s="14"/>
      <c r="L159" s="194"/>
      <c r="M159" s="199"/>
      <c r="N159" s="200"/>
      <c r="O159" s="200"/>
      <c r="P159" s="200"/>
      <c r="Q159" s="200"/>
      <c r="R159" s="200"/>
      <c r="S159" s="200"/>
      <c r="T159" s="20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5" t="s">
        <v>139</v>
      </c>
      <c r="AU159" s="195" t="s">
        <v>85</v>
      </c>
      <c r="AV159" s="14" t="s">
        <v>85</v>
      </c>
      <c r="AW159" s="14" t="s">
        <v>39</v>
      </c>
      <c r="AX159" s="14" t="s">
        <v>77</v>
      </c>
      <c r="AY159" s="195" t="s">
        <v>129</v>
      </c>
    </row>
    <row r="160" s="14" customFormat="1">
      <c r="A160" s="14"/>
      <c r="B160" s="194"/>
      <c r="C160" s="14"/>
      <c r="D160" s="187" t="s">
        <v>139</v>
      </c>
      <c r="E160" s="195" t="s">
        <v>3</v>
      </c>
      <c r="F160" s="196" t="s">
        <v>318</v>
      </c>
      <c r="G160" s="14"/>
      <c r="H160" s="197">
        <v>1</v>
      </c>
      <c r="I160" s="198"/>
      <c r="J160" s="14"/>
      <c r="K160" s="14"/>
      <c r="L160" s="194"/>
      <c r="M160" s="199"/>
      <c r="N160" s="200"/>
      <c r="O160" s="200"/>
      <c r="P160" s="200"/>
      <c r="Q160" s="200"/>
      <c r="R160" s="200"/>
      <c r="S160" s="200"/>
      <c r="T160" s="20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5" t="s">
        <v>139</v>
      </c>
      <c r="AU160" s="195" t="s">
        <v>85</v>
      </c>
      <c r="AV160" s="14" t="s">
        <v>85</v>
      </c>
      <c r="AW160" s="14" t="s">
        <v>39</v>
      </c>
      <c r="AX160" s="14" t="s">
        <v>77</v>
      </c>
      <c r="AY160" s="195" t="s">
        <v>129</v>
      </c>
    </row>
    <row r="161" s="15" customFormat="1">
      <c r="A161" s="15"/>
      <c r="B161" s="202"/>
      <c r="C161" s="15"/>
      <c r="D161" s="187" t="s">
        <v>139</v>
      </c>
      <c r="E161" s="203" t="s">
        <v>3</v>
      </c>
      <c r="F161" s="204" t="s">
        <v>190</v>
      </c>
      <c r="G161" s="15"/>
      <c r="H161" s="205">
        <v>2</v>
      </c>
      <c r="I161" s="206"/>
      <c r="J161" s="15"/>
      <c r="K161" s="15"/>
      <c r="L161" s="202"/>
      <c r="M161" s="207"/>
      <c r="N161" s="208"/>
      <c r="O161" s="208"/>
      <c r="P161" s="208"/>
      <c r="Q161" s="208"/>
      <c r="R161" s="208"/>
      <c r="S161" s="208"/>
      <c r="T161" s="209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03" t="s">
        <v>139</v>
      </c>
      <c r="AU161" s="203" t="s">
        <v>85</v>
      </c>
      <c r="AV161" s="15" t="s">
        <v>128</v>
      </c>
      <c r="AW161" s="15" t="s">
        <v>39</v>
      </c>
      <c r="AX161" s="15" t="s">
        <v>83</v>
      </c>
      <c r="AY161" s="203" t="s">
        <v>129</v>
      </c>
    </row>
    <row r="162" s="2" customFormat="1" ht="24.15" customHeight="1">
      <c r="A162" s="38"/>
      <c r="B162" s="172"/>
      <c r="C162" s="173" t="s">
        <v>234</v>
      </c>
      <c r="D162" s="173" t="s">
        <v>132</v>
      </c>
      <c r="E162" s="174" t="s">
        <v>319</v>
      </c>
      <c r="F162" s="175" t="s">
        <v>320</v>
      </c>
      <c r="G162" s="176" t="s">
        <v>135</v>
      </c>
      <c r="H162" s="177">
        <v>1</v>
      </c>
      <c r="I162" s="178"/>
      <c r="J162" s="179">
        <f>ROUND(I162*H162,2)</f>
        <v>0</v>
      </c>
      <c r="K162" s="175" t="s">
        <v>136</v>
      </c>
      <c r="L162" s="39"/>
      <c r="M162" s="180" t="s">
        <v>3</v>
      </c>
      <c r="N162" s="181" t="s">
        <v>48</v>
      </c>
      <c r="O162" s="72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4" t="s">
        <v>137</v>
      </c>
      <c r="AT162" s="184" t="s">
        <v>132</v>
      </c>
      <c r="AU162" s="184" t="s">
        <v>85</v>
      </c>
      <c r="AY162" s="18" t="s">
        <v>129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83</v>
      </c>
      <c r="BK162" s="185">
        <f>ROUND(I162*H162,2)</f>
        <v>0</v>
      </c>
      <c r="BL162" s="18" t="s">
        <v>137</v>
      </c>
      <c r="BM162" s="184" t="s">
        <v>321</v>
      </c>
    </row>
    <row r="163" s="13" customFormat="1">
      <c r="A163" s="13"/>
      <c r="B163" s="186"/>
      <c r="C163" s="13"/>
      <c r="D163" s="187" t="s">
        <v>139</v>
      </c>
      <c r="E163" s="188" t="s">
        <v>3</v>
      </c>
      <c r="F163" s="189" t="s">
        <v>140</v>
      </c>
      <c r="G163" s="13"/>
      <c r="H163" s="188" t="s">
        <v>3</v>
      </c>
      <c r="I163" s="190"/>
      <c r="J163" s="13"/>
      <c r="K163" s="13"/>
      <c r="L163" s="186"/>
      <c r="M163" s="191"/>
      <c r="N163" s="192"/>
      <c r="O163" s="192"/>
      <c r="P163" s="192"/>
      <c r="Q163" s="192"/>
      <c r="R163" s="192"/>
      <c r="S163" s="192"/>
      <c r="T163" s="19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8" t="s">
        <v>139</v>
      </c>
      <c r="AU163" s="188" t="s">
        <v>85</v>
      </c>
      <c r="AV163" s="13" t="s">
        <v>83</v>
      </c>
      <c r="AW163" s="13" t="s">
        <v>39</v>
      </c>
      <c r="AX163" s="13" t="s">
        <v>77</v>
      </c>
      <c r="AY163" s="188" t="s">
        <v>129</v>
      </c>
    </row>
    <row r="164" s="14" customFormat="1">
      <c r="A164" s="14"/>
      <c r="B164" s="194"/>
      <c r="C164" s="14"/>
      <c r="D164" s="187" t="s">
        <v>139</v>
      </c>
      <c r="E164" s="195" t="s">
        <v>3</v>
      </c>
      <c r="F164" s="196" t="s">
        <v>322</v>
      </c>
      <c r="G164" s="14"/>
      <c r="H164" s="197">
        <v>1</v>
      </c>
      <c r="I164" s="198"/>
      <c r="J164" s="14"/>
      <c r="K164" s="14"/>
      <c r="L164" s="194"/>
      <c r="M164" s="199"/>
      <c r="N164" s="200"/>
      <c r="O164" s="200"/>
      <c r="P164" s="200"/>
      <c r="Q164" s="200"/>
      <c r="R164" s="200"/>
      <c r="S164" s="200"/>
      <c r="T164" s="20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5" t="s">
        <v>139</v>
      </c>
      <c r="AU164" s="195" t="s">
        <v>85</v>
      </c>
      <c r="AV164" s="14" t="s">
        <v>85</v>
      </c>
      <c r="AW164" s="14" t="s">
        <v>39</v>
      </c>
      <c r="AX164" s="14" t="s">
        <v>83</v>
      </c>
      <c r="AY164" s="195" t="s">
        <v>129</v>
      </c>
    </row>
    <row r="165" s="2" customFormat="1" ht="24.15" customHeight="1">
      <c r="A165" s="38"/>
      <c r="B165" s="172"/>
      <c r="C165" s="173" t="s">
        <v>240</v>
      </c>
      <c r="D165" s="173" t="s">
        <v>132</v>
      </c>
      <c r="E165" s="174" t="s">
        <v>192</v>
      </c>
      <c r="F165" s="175" t="s">
        <v>193</v>
      </c>
      <c r="G165" s="176" t="s">
        <v>135</v>
      </c>
      <c r="H165" s="177">
        <v>62</v>
      </c>
      <c r="I165" s="178"/>
      <c r="J165" s="179">
        <f>ROUND(I165*H165,2)</f>
        <v>0</v>
      </c>
      <c r="K165" s="175" t="s">
        <v>136</v>
      </c>
      <c r="L165" s="39"/>
      <c r="M165" s="180" t="s">
        <v>3</v>
      </c>
      <c r="N165" s="181" t="s">
        <v>48</v>
      </c>
      <c r="O165" s="72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4" t="s">
        <v>137</v>
      </c>
      <c r="AT165" s="184" t="s">
        <v>132</v>
      </c>
      <c r="AU165" s="184" t="s">
        <v>85</v>
      </c>
      <c r="AY165" s="18" t="s">
        <v>129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83</v>
      </c>
      <c r="BK165" s="185">
        <f>ROUND(I165*H165,2)</f>
        <v>0</v>
      </c>
      <c r="BL165" s="18" t="s">
        <v>137</v>
      </c>
      <c r="BM165" s="184" t="s">
        <v>194</v>
      </c>
    </row>
    <row r="166" s="13" customFormat="1">
      <c r="A166" s="13"/>
      <c r="B166" s="186"/>
      <c r="C166" s="13"/>
      <c r="D166" s="187" t="s">
        <v>139</v>
      </c>
      <c r="E166" s="188" t="s">
        <v>3</v>
      </c>
      <c r="F166" s="189" t="s">
        <v>140</v>
      </c>
      <c r="G166" s="13"/>
      <c r="H166" s="188" t="s">
        <v>3</v>
      </c>
      <c r="I166" s="190"/>
      <c r="J166" s="13"/>
      <c r="K166" s="13"/>
      <c r="L166" s="186"/>
      <c r="M166" s="191"/>
      <c r="N166" s="192"/>
      <c r="O166" s="192"/>
      <c r="P166" s="192"/>
      <c r="Q166" s="192"/>
      <c r="R166" s="192"/>
      <c r="S166" s="192"/>
      <c r="T166" s="19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8" t="s">
        <v>139</v>
      </c>
      <c r="AU166" s="188" t="s">
        <v>85</v>
      </c>
      <c r="AV166" s="13" t="s">
        <v>83</v>
      </c>
      <c r="AW166" s="13" t="s">
        <v>39</v>
      </c>
      <c r="AX166" s="13" t="s">
        <v>77</v>
      </c>
      <c r="AY166" s="188" t="s">
        <v>129</v>
      </c>
    </row>
    <row r="167" s="14" customFormat="1">
      <c r="A167" s="14"/>
      <c r="B167" s="194"/>
      <c r="C167" s="14"/>
      <c r="D167" s="187" t="s">
        <v>139</v>
      </c>
      <c r="E167" s="195" t="s">
        <v>3</v>
      </c>
      <c r="F167" s="196" t="s">
        <v>323</v>
      </c>
      <c r="G167" s="14"/>
      <c r="H167" s="197">
        <v>62</v>
      </c>
      <c r="I167" s="198"/>
      <c r="J167" s="14"/>
      <c r="K167" s="14"/>
      <c r="L167" s="194"/>
      <c r="M167" s="199"/>
      <c r="N167" s="200"/>
      <c r="O167" s="200"/>
      <c r="P167" s="200"/>
      <c r="Q167" s="200"/>
      <c r="R167" s="200"/>
      <c r="S167" s="200"/>
      <c r="T167" s="20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5" t="s">
        <v>139</v>
      </c>
      <c r="AU167" s="195" t="s">
        <v>85</v>
      </c>
      <c r="AV167" s="14" t="s">
        <v>85</v>
      </c>
      <c r="AW167" s="14" t="s">
        <v>39</v>
      </c>
      <c r="AX167" s="14" t="s">
        <v>83</v>
      </c>
      <c r="AY167" s="195" t="s">
        <v>129</v>
      </c>
    </row>
    <row r="168" s="2" customFormat="1" ht="24.15" customHeight="1">
      <c r="A168" s="38"/>
      <c r="B168" s="172"/>
      <c r="C168" s="173" t="s">
        <v>247</v>
      </c>
      <c r="D168" s="173" t="s">
        <v>132</v>
      </c>
      <c r="E168" s="174" t="s">
        <v>324</v>
      </c>
      <c r="F168" s="175" t="s">
        <v>325</v>
      </c>
      <c r="G168" s="176" t="s">
        <v>135</v>
      </c>
      <c r="H168" s="177">
        <v>4</v>
      </c>
      <c r="I168" s="178"/>
      <c r="J168" s="179">
        <f>ROUND(I168*H168,2)</f>
        <v>0</v>
      </c>
      <c r="K168" s="175" t="s">
        <v>136</v>
      </c>
      <c r="L168" s="39"/>
      <c r="M168" s="180" t="s">
        <v>3</v>
      </c>
      <c r="N168" s="181" t="s">
        <v>48</v>
      </c>
      <c r="O168" s="72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4" t="s">
        <v>137</v>
      </c>
      <c r="AT168" s="184" t="s">
        <v>132</v>
      </c>
      <c r="AU168" s="184" t="s">
        <v>85</v>
      </c>
      <c r="AY168" s="18" t="s">
        <v>129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83</v>
      </c>
      <c r="BK168" s="185">
        <f>ROUND(I168*H168,2)</f>
        <v>0</v>
      </c>
      <c r="BL168" s="18" t="s">
        <v>137</v>
      </c>
      <c r="BM168" s="184" t="s">
        <v>326</v>
      </c>
    </row>
    <row r="169" s="13" customFormat="1">
      <c r="A169" s="13"/>
      <c r="B169" s="186"/>
      <c r="C169" s="13"/>
      <c r="D169" s="187" t="s">
        <v>139</v>
      </c>
      <c r="E169" s="188" t="s">
        <v>3</v>
      </c>
      <c r="F169" s="189" t="s">
        <v>140</v>
      </c>
      <c r="G169" s="13"/>
      <c r="H169" s="188" t="s">
        <v>3</v>
      </c>
      <c r="I169" s="190"/>
      <c r="J169" s="13"/>
      <c r="K169" s="13"/>
      <c r="L169" s="186"/>
      <c r="M169" s="191"/>
      <c r="N169" s="192"/>
      <c r="O169" s="192"/>
      <c r="P169" s="192"/>
      <c r="Q169" s="192"/>
      <c r="R169" s="192"/>
      <c r="S169" s="192"/>
      <c r="T169" s="19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8" t="s">
        <v>139</v>
      </c>
      <c r="AU169" s="188" t="s">
        <v>85</v>
      </c>
      <c r="AV169" s="13" t="s">
        <v>83</v>
      </c>
      <c r="AW169" s="13" t="s">
        <v>39</v>
      </c>
      <c r="AX169" s="13" t="s">
        <v>77</v>
      </c>
      <c r="AY169" s="188" t="s">
        <v>129</v>
      </c>
    </row>
    <row r="170" s="14" customFormat="1">
      <c r="A170" s="14"/>
      <c r="B170" s="194"/>
      <c r="C170" s="14"/>
      <c r="D170" s="187" t="s">
        <v>139</v>
      </c>
      <c r="E170" s="195" t="s">
        <v>3</v>
      </c>
      <c r="F170" s="196" t="s">
        <v>327</v>
      </c>
      <c r="G170" s="14"/>
      <c r="H170" s="197">
        <v>4</v>
      </c>
      <c r="I170" s="198"/>
      <c r="J170" s="14"/>
      <c r="K170" s="14"/>
      <c r="L170" s="194"/>
      <c r="M170" s="199"/>
      <c r="N170" s="200"/>
      <c r="O170" s="200"/>
      <c r="P170" s="200"/>
      <c r="Q170" s="200"/>
      <c r="R170" s="200"/>
      <c r="S170" s="200"/>
      <c r="T170" s="20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5" t="s">
        <v>139</v>
      </c>
      <c r="AU170" s="195" t="s">
        <v>85</v>
      </c>
      <c r="AV170" s="14" t="s">
        <v>85</v>
      </c>
      <c r="AW170" s="14" t="s">
        <v>39</v>
      </c>
      <c r="AX170" s="14" t="s">
        <v>83</v>
      </c>
      <c r="AY170" s="195" t="s">
        <v>129</v>
      </c>
    </row>
    <row r="171" s="2" customFormat="1" ht="24.15" customHeight="1">
      <c r="A171" s="38"/>
      <c r="B171" s="172"/>
      <c r="C171" s="173" t="s">
        <v>254</v>
      </c>
      <c r="D171" s="173" t="s">
        <v>132</v>
      </c>
      <c r="E171" s="174" t="s">
        <v>328</v>
      </c>
      <c r="F171" s="175" t="s">
        <v>329</v>
      </c>
      <c r="G171" s="176" t="s">
        <v>135</v>
      </c>
      <c r="H171" s="177">
        <v>1</v>
      </c>
      <c r="I171" s="178"/>
      <c r="J171" s="179">
        <f>ROUND(I171*H171,2)</f>
        <v>0</v>
      </c>
      <c r="K171" s="175" t="s">
        <v>136</v>
      </c>
      <c r="L171" s="39"/>
      <c r="M171" s="180" t="s">
        <v>3</v>
      </c>
      <c r="N171" s="181" t="s">
        <v>48</v>
      </c>
      <c r="O171" s="72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4" t="s">
        <v>137</v>
      </c>
      <c r="AT171" s="184" t="s">
        <v>132</v>
      </c>
      <c r="AU171" s="184" t="s">
        <v>85</v>
      </c>
      <c r="AY171" s="18" t="s">
        <v>129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8" t="s">
        <v>83</v>
      </c>
      <c r="BK171" s="185">
        <f>ROUND(I171*H171,2)</f>
        <v>0</v>
      </c>
      <c r="BL171" s="18" t="s">
        <v>137</v>
      </c>
      <c r="BM171" s="184" t="s">
        <v>330</v>
      </c>
    </row>
    <row r="172" s="13" customFormat="1">
      <c r="A172" s="13"/>
      <c r="B172" s="186"/>
      <c r="C172" s="13"/>
      <c r="D172" s="187" t="s">
        <v>139</v>
      </c>
      <c r="E172" s="188" t="s">
        <v>3</v>
      </c>
      <c r="F172" s="189" t="s">
        <v>140</v>
      </c>
      <c r="G172" s="13"/>
      <c r="H172" s="188" t="s">
        <v>3</v>
      </c>
      <c r="I172" s="190"/>
      <c r="J172" s="13"/>
      <c r="K172" s="13"/>
      <c r="L172" s="186"/>
      <c r="M172" s="191"/>
      <c r="N172" s="192"/>
      <c r="O172" s="192"/>
      <c r="P172" s="192"/>
      <c r="Q172" s="192"/>
      <c r="R172" s="192"/>
      <c r="S172" s="192"/>
      <c r="T172" s="19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8" t="s">
        <v>139</v>
      </c>
      <c r="AU172" s="188" t="s">
        <v>85</v>
      </c>
      <c r="AV172" s="13" t="s">
        <v>83</v>
      </c>
      <c r="AW172" s="13" t="s">
        <v>39</v>
      </c>
      <c r="AX172" s="13" t="s">
        <v>77</v>
      </c>
      <c r="AY172" s="188" t="s">
        <v>129</v>
      </c>
    </row>
    <row r="173" s="14" customFormat="1">
      <c r="A173" s="14"/>
      <c r="B173" s="194"/>
      <c r="C173" s="14"/>
      <c r="D173" s="187" t="s">
        <v>139</v>
      </c>
      <c r="E173" s="195" t="s">
        <v>3</v>
      </c>
      <c r="F173" s="196" t="s">
        <v>331</v>
      </c>
      <c r="G173" s="14"/>
      <c r="H173" s="197">
        <v>1</v>
      </c>
      <c r="I173" s="198"/>
      <c r="J173" s="14"/>
      <c r="K173" s="14"/>
      <c r="L173" s="194"/>
      <c r="M173" s="199"/>
      <c r="N173" s="200"/>
      <c r="O173" s="200"/>
      <c r="P173" s="200"/>
      <c r="Q173" s="200"/>
      <c r="R173" s="200"/>
      <c r="S173" s="200"/>
      <c r="T173" s="20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5" t="s">
        <v>139</v>
      </c>
      <c r="AU173" s="195" t="s">
        <v>85</v>
      </c>
      <c r="AV173" s="14" t="s">
        <v>85</v>
      </c>
      <c r="AW173" s="14" t="s">
        <v>39</v>
      </c>
      <c r="AX173" s="14" t="s">
        <v>83</v>
      </c>
      <c r="AY173" s="195" t="s">
        <v>129</v>
      </c>
    </row>
    <row r="174" s="2" customFormat="1" ht="24.15" customHeight="1">
      <c r="A174" s="38"/>
      <c r="B174" s="172"/>
      <c r="C174" s="173" t="s">
        <v>8</v>
      </c>
      <c r="D174" s="173" t="s">
        <v>132</v>
      </c>
      <c r="E174" s="174" t="s">
        <v>332</v>
      </c>
      <c r="F174" s="175" t="s">
        <v>333</v>
      </c>
      <c r="G174" s="176" t="s">
        <v>135</v>
      </c>
      <c r="H174" s="177">
        <v>17</v>
      </c>
      <c r="I174" s="178"/>
      <c r="J174" s="179">
        <f>ROUND(I174*H174,2)</f>
        <v>0</v>
      </c>
      <c r="K174" s="175" t="s">
        <v>136</v>
      </c>
      <c r="L174" s="39"/>
      <c r="M174" s="180" t="s">
        <v>3</v>
      </c>
      <c r="N174" s="181" t="s">
        <v>48</v>
      </c>
      <c r="O174" s="72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4" t="s">
        <v>137</v>
      </c>
      <c r="AT174" s="184" t="s">
        <v>132</v>
      </c>
      <c r="AU174" s="184" t="s">
        <v>85</v>
      </c>
      <c r="AY174" s="18" t="s">
        <v>129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8" t="s">
        <v>83</v>
      </c>
      <c r="BK174" s="185">
        <f>ROUND(I174*H174,2)</f>
        <v>0</v>
      </c>
      <c r="BL174" s="18" t="s">
        <v>137</v>
      </c>
      <c r="BM174" s="184" t="s">
        <v>334</v>
      </c>
    </row>
    <row r="175" s="13" customFormat="1">
      <c r="A175" s="13"/>
      <c r="B175" s="186"/>
      <c r="C175" s="13"/>
      <c r="D175" s="187" t="s">
        <v>139</v>
      </c>
      <c r="E175" s="188" t="s">
        <v>3</v>
      </c>
      <c r="F175" s="189" t="s">
        <v>140</v>
      </c>
      <c r="G175" s="13"/>
      <c r="H175" s="188" t="s">
        <v>3</v>
      </c>
      <c r="I175" s="190"/>
      <c r="J175" s="13"/>
      <c r="K175" s="13"/>
      <c r="L175" s="186"/>
      <c r="M175" s="191"/>
      <c r="N175" s="192"/>
      <c r="O175" s="192"/>
      <c r="P175" s="192"/>
      <c r="Q175" s="192"/>
      <c r="R175" s="192"/>
      <c r="S175" s="192"/>
      <c r="T175" s="19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8" t="s">
        <v>139</v>
      </c>
      <c r="AU175" s="188" t="s">
        <v>85</v>
      </c>
      <c r="AV175" s="13" t="s">
        <v>83</v>
      </c>
      <c r="AW175" s="13" t="s">
        <v>39</v>
      </c>
      <c r="AX175" s="13" t="s">
        <v>77</v>
      </c>
      <c r="AY175" s="188" t="s">
        <v>129</v>
      </c>
    </row>
    <row r="176" s="14" customFormat="1">
      <c r="A176" s="14"/>
      <c r="B176" s="194"/>
      <c r="C176" s="14"/>
      <c r="D176" s="187" t="s">
        <v>139</v>
      </c>
      <c r="E176" s="195" t="s">
        <v>3</v>
      </c>
      <c r="F176" s="196" t="s">
        <v>335</v>
      </c>
      <c r="G176" s="14"/>
      <c r="H176" s="197">
        <v>17</v>
      </c>
      <c r="I176" s="198"/>
      <c r="J176" s="14"/>
      <c r="K176" s="14"/>
      <c r="L176" s="194"/>
      <c r="M176" s="199"/>
      <c r="N176" s="200"/>
      <c r="O176" s="200"/>
      <c r="P176" s="200"/>
      <c r="Q176" s="200"/>
      <c r="R176" s="200"/>
      <c r="S176" s="200"/>
      <c r="T176" s="20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5" t="s">
        <v>139</v>
      </c>
      <c r="AU176" s="195" t="s">
        <v>85</v>
      </c>
      <c r="AV176" s="14" t="s">
        <v>85</v>
      </c>
      <c r="AW176" s="14" t="s">
        <v>39</v>
      </c>
      <c r="AX176" s="14" t="s">
        <v>83</v>
      </c>
      <c r="AY176" s="195" t="s">
        <v>129</v>
      </c>
    </row>
    <row r="177" s="12" customFormat="1" ht="22.8" customHeight="1">
      <c r="A177" s="12"/>
      <c r="B177" s="159"/>
      <c r="C177" s="12"/>
      <c r="D177" s="160" t="s">
        <v>76</v>
      </c>
      <c r="E177" s="170" t="s">
        <v>196</v>
      </c>
      <c r="F177" s="170" t="s">
        <v>197</v>
      </c>
      <c r="G177" s="12"/>
      <c r="H177" s="12"/>
      <c r="I177" s="162"/>
      <c r="J177" s="171">
        <f>BK177</f>
        <v>0</v>
      </c>
      <c r="K177" s="12"/>
      <c r="L177" s="159"/>
      <c r="M177" s="164"/>
      <c r="N177" s="165"/>
      <c r="O177" s="165"/>
      <c r="P177" s="166">
        <f>SUM(P178:P229)</f>
        <v>0</v>
      </c>
      <c r="Q177" s="165"/>
      <c r="R177" s="166">
        <f>SUM(R178:R229)</f>
        <v>0</v>
      </c>
      <c r="S177" s="165"/>
      <c r="T177" s="167">
        <f>SUM(T178:T229)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60" t="s">
        <v>128</v>
      </c>
      <c r="AT177" s="168" t="s">
        <v>76</v>
      </c>
      <c r="AU177" s="168" t="s">
        <v>83</v>
      </c>
      <c r="AY177" s="160" t="s">
        <v>129</v>
      </c>
      <c r="BK177" s="169">
        <f>SUM(BK178:BK229)</f>
        <v>0</v>
      </c>
    </row>
    <row r="178" s="2" customFormat="1" ht="24.15" customHeight="1">
      <c r="A178" s="38"/>
      <c r="B178" s="172"/>
      <c r="C178" s="173" t="s">
        <v>336</v>
      </c>
      <c r="D178" s="173" t="s">
        <v>132</v>
      </c>
      <c r="E178" s="174" t="s">
        <v>198</v>
      </c>
      <c r="F178" s="175" t="s">
        <v>199</v>
      </c>
      <c r="G178" s="176" t="s">
        <v>135</v>
      </c>
      <c r="H178" s="177">
        <v>1390</v>
      </c>
      <c r="I178" s="178"/>
      <c r="J178" s="179">
        <f>ROUND(I178*H178,2)</f>
        <v>0</v>
      </c>
      <c r="K178" s="175" t="s">
        <v>136</v>
      </c>
      <c r="L178" s="39"/>
      <c r="M178" s="180" t="s">
        <v>3</v>
      </c>
      <c r="N178" s="181" t="s">
        <v>48</v>
      </c>
      <c r="O178" s="72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4" t="s">
        <v>137</v>
      </c>
      <c r="AT178" s="184" t="s">
        <v>132</v>
      </c>
      <c r="AU178" s="184" t="s">
        <v>85</v>
      </c>
      <c r="AY178" s="18" t="s">
        <v>129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83</v>
      </c>
      <c r="BK178" s="185">
        <f>ROUND(I178*H178,2)</f>
        <v>0</v>
      </c>
      <c r="BL178" s="18" t="s">
        <v>137</v>
      </c>
      <c r="BM178" s="184" t="s">
        <v>200</v>
      </c>
    </row>
    <row r="179" s="13" customFormat="1">
      <c r="A179" s="13"/>
      <c r="B179" s="186"/>
      <c r="C179" s="13"/>
      <c r="D179" s="187" t="s">
        <v>139</v>
      </c>
      <c r="E179" s="188" t="s">
        <v>3</v>
      </c>
      <c r="F179" s="189" t="s">
        <v>140</v>
      </c>
      <c r="G179" s="13"/>
      <c r="H179" s="188" t="s">
        <v>3</v>
      </c>
      <c r="I179" s="190"/>
      <c r="J179" s="13"/>
      <c r="K179" s="13"/>
      <c r="L179" s="186"/>
      <c r="M179" s="191"/>
      <c r="N179" s="192"/>
      <c r="O179" s="192"/>
      <c r="P179" s="192"/>
      <c r="Q179" s="192"/>
      <c r="R179" s="192"/>
      <c r="S179" s="192"/>
      <c r="T179" s="19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8" t="s">
        <v>139</v>
      </c>
      <c r="AU179" s="188" t="s">
        <v>85</v>
      </c>
      <c r="AV179" s="13" t="s">
        <v>83</v>
      </c>
      <c r="AW179" s="13" t="s">
        <v>39</v>
      </c>
      <c r="AX179" s="13" t="s">
        <v>77</v>
      </c>
      <c r="AY179" s="188" t="s">
        <v>129</v>
      </c>
    </row>
    <row r="180" s="14" customFormat="1">
      <c r="A180" s="14"/>
      <c r="B180" s="194"/>
      <c r="C180" s="14"/>
      <c r="D180" s="187" t="s">
        <v>139</v>
      </c>
      <c r="E180" s="195" t="s">
        <v>3</v>
      </c>
      <c r="F180" s="196" t="s">
        <v>337</v>
      </c>
      <c r="G180" s="14"/>
      <c r="H180" s="197">
        <v>21</v>
      </c>
      <c r="I180" s="198"/>
      <c r="J180" s="14"/>
      <c r="K180" s="14"/>
      <c r="L180" s="194"/>
      <c r="M180" s="199"/>
      <c r="N180" s="200"/>
      <c r="O180" s="200"/>
      <c r="P180" s="200"/>
      <c r="Q180" s="200"/>
      <c r="R180" s="200"/>
      <c r="S180" s="200"/>
      <c r="T180" s="20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5" t="s">
        <v>139</v>
      </c>
      <c r="AU180" s="195" t="s">
        <v>85</v>
      </c>
      <c r="AV180" s="14" t="s">
        <v>85</v>
      </c>
      <c r="AW180" s="14" t="s">
        <v>39</v>
      </c>
      <c r="AX180" s="14" t="s">
        <v>77</v>
      </c>
      <c r="AY180" s="195" t="s">
        <v>129</v>
      </c>
    </row>
    <row r="181" s="14" customFormat="1">
      <c r="A181" s="14"/>
      <c r="B181" s="194"/>
      <c r="C181" s="14"/>
      <c r="D181" s="187" t="s">
        <v>139</v>
      </c>
      <c r="E181" s="195" t="s">
        <v>3</v>
      </c>
      <c r="F181" s="196" t="s">
        <v>338</v>
      </c>
      <c r="G181" s="14"/>
      <c r="H181" s="197">
        <v>10</v>
      </c>
      <c r="I181" s="198"/>
      <c r="J181" s="14"/>
      <c r="K181" s="14"/>
      <c r="L181" s="194"/>
      <c r="M181" s="199"/>
      <c r="N181" s="200"/>
      <c r="O181" s="200"/>
      <c r="P181" s="200"/>
      <c r="Q181" s="200"/>
      <c r="R181" s="200"/>
      <c r="S181" s="200"/>
      <c r="T181" s="20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5" t="s">
        <v>139</v>
      </c>
      <c r="AU181" s="195" t="s">
        <v>85</v>
      </c>
      <c r="AV181" s="14" t="s">
        <v>85</v>
      </c>
      <c r="AW181" s="14" t="s">
        <v>39</v>
      </c>
      <c r="AX181" s="14" t="s">
        <v>77</v>
      </c>
      <c r="AY181" s="195" t="s">
        <v>129</v>
      </c>
    </row>
    <row r="182" s="14" customFormat="1">
      <c r="A182" s="14"/>
      <c r="B182" s="194"/>
      <c r="C182" s="14"/>
      <c r="D182" s="187" t="s">
        <v>139</v>
      </c>
      <c r="E182" s="195" t="s">
        <v>3</v>
      </c>
      <c r="F182" s="196" t="s">
        <v>339</v>
      </c>
      <c r="G182" s="14"/>
      <c r="H182" s="197">
        <v>4</v>
      </c>
      <c r="I182" s="198"/>
      <c r="J182" s="14"/>
      <c r="K182" s="14"/>
      <c r="L182" s="194"/>
      <c r="M182" s="199"/>
      <c r="N182" s="200"/>
      <c r="O182" s="200"/>
      <c r="P182" s="200"/>
      <c r="Q182" s="200"/>
      <c r="R182" s="200"/>
      <c r="S182" s="200"/>
      <c r="T182" s="20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5" t="s">
        <v>139</v>
      </c>
      <c r="AU182" s="195" t="s">
        <v>85</v>
      </c>
      <c r="AV182" s="14" t="s">
        <v>85</v>
      </c>
      <c r="AW182" s="14" t="s">
        <v>39</v>
      </c>
      <c r="AX182" s="14" t="s">
        <v>77</v>
      </c>
      <c r="AY182" s="195" t="s">
        <v>129</v>
      </c>
    </row>
    <row r="183" s="14" customFormat="1">
      <c r="A183" s="14"/>
      <c r="B183" s="194"/>
      <c r="C183" s="14"/>
      <c r="D183" s="187" t="s">
        <v>139</v>
      </c>
      <c r="E183" s="195" t="s">
        <v>3</v>
      </c>
      <c r="F183" s="196" t="s">
        <v>340</v>
      </c>
      <c r="G183" s="14"/>
      <c r="H183" s="197">
        <v>897</v>
      </c>
      <c r="I183" s="198"/>
      <c r="J183" s="14"/>
      <c r="K183" s="14"/>
      <c r="L183" s="194"/>
      <c r="M183" s="199"/>
      <c r="N183" s="200"/>
      <c r="O183" s="200"/>
      <c r="P183" s="200"/>
      <c r="Q183" s="200"/>
      <c r="R183" s="200"/>
      <c r="S183" s="200"/>
      <c r="T183" s="20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5" t="s">
        <v>139</v>
      </c>
      <c r="AU183" s="195" t="s">
        <v>85</v>
      </c>
      <c r="AV183" s="14" t="s">
        <v>85</v>
      </c>
      <c r="AW183" s="14" t="s">
        <v>39</v>
      </c>
      <c r="AX183" s="14" t="s">
        <v>77</v>
      </c>
      <c r="AY183" s="195" t="s">
        <v>129</v>
      </c>
    </row>
    <row r="184" s="14" customFormat="1">
      <c r="A184" s="14"/>
      <c r="B184" s="194"/>
      <c r="C184" s="14"/>
      <c r="D184" s="187" t="s">
        <v>139</v>
      </c>
      <c r="E184" s="195" t="s">
        <v>3</v>
      </c>
      <c r="F184" s="196" t="s">
        <v>341</v>
      </c>
      <c r="G184" s="14"/>
      <c r="H184" s="197">
        <v>128</v>
      </c>
      <c r="I184" s="198"/>
      <c r="J184" s="14"/>
      <c r="K184" s="14"/>
      <c r="L184" s="194"/>
      <c r="M184" s="199"/>
      <c r="N184" s="200"/>
      <c r="O184" s="200"/>
      <c r="P184" s="200"/>
      <c r="Q184" s="200"/>
      <c r="R184" s="200"/>
      <c r="S184" s="200"/>
      <c r="T184" s="20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5" t="s">
        <v>139</v>
      </c>
      <c r="AU184" s="195" t="s">
        <v>85</v>
      </c>
      <c r="AV184" s="14" t="s">
        <v>85</v>
      </c>
      <c r="AW184" s="14" t="s">
        <v>39</v>
      </c>
      <c r="AX184" s="14" t="s">
        <v>77</v>
      </c>
      <c r="AY184" s="195" t="s">
        <v>129</v>
      </c>
    </row>
    <row r="185" s="14" customFormat="1">
      <c r="A185" s="14"/>
      <c r="B185" s="194"/>
      <c r="C185" s="14"/>
      <c r="D185" s="187" t="s">
        <v>139</v>
      </c>
      <c r="E185" s="195" t="s">
        <v>3</v>
      </c>
      <c r="F185" s="196" t="s">
        <v>342</v>
      </c>
      <c r="G185" s="14"/>
      <c r="H185" s="197">
        <v>2</v>
      </c>
      <c r="I185" s="198"/>
      <c r="J185" s="14"/>
      <c r="K185" s="14"/>
      <c r="L185" s="194"/>
      <c r="M185" s="199"/>
      <c r="N185" s="200"/>
      <c r="O185" s="200"/>
      <c r="P185" s="200"/>
      <c r="Q185" s="200"/>
      <c r="R185" s="200"/>
      <c r="S185" s="200"/>
      <c r="T185" s="20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5" t="s">
        <v>139</v>
      </c>
      <c r="AU185" s="195" t="s">
        <v>85</v>
      </c>
      <c r="AV185" s="14" t="s">
        <v>85</v>
      </c>
      <c r="AW185" s="14" t="s">
        <v>39</v>
      </c>
      <c r="AX185" s="14" t="s">
        <v>77</v>
      </c>
      <c r="AY185" s="195" t="s">
        <v>129</v>
      </c>
    </row>
    <row r="186" s="14" customFormat="1">
      <c r="A186" s="14"/>
      <c r="B186" s="194"/>
      <c r="C186" s="14"/>
      <c r="D186" s="187" t="s">
        <v>139</v>
      </c>
      <c r="E186" s="195" t="s">
        <v>3</v>
      </c>
      <c r="F186" s="196" t="s">
        <v>343</v>
      </c>
      <c r="G186" s="14"/>
      <c r="H186" s="197">
        <v>9</v>
      </c>
      <c r="I186" s="198"/>
      <c r="J186" s="14"/>
      <c r="K186" s="14"/>
      <c r="L186" s="194"/>
      <c r="M186" s="199"/>
      <c r="N186" s="200"/>
      <c r="O186" s="200"/>
      <c r="P186" s="200"/>
      <c r="Q186" s="200"/>
      <c r="R186" s="200"/>
      <c r="S186" s="200"/>
      <c r="T186" s="20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5" t="s">
        <v>139</v>
      </c>
      <c r="AU186" s="195" t="s">
        <v>85</v>
      </c>
      <c r="AV186" s="14" t="s">
        <v>85</v>
      </c>
      <c r="AW186" s="14" t="s">
        <v>39</v>
      </c>
      <c r="AX186" s="14" t="s">
        <v>77</v>
      </c>
      <c r="AY186" s="195" t="s">
        <v>129</v>
      </c>
    </row>
    <row r="187" s="14" customFormat="1">
      <c r="A187" s="14"/>
      <c r="B187" s="194"/>
      <c r="C187" s="14"/>
      <c r="D187" s="187" t="s">
        <v>139</v>
      </c>
      <c r="E187" s="195" t="s">
        <v>3</v>
      </c>
      <c r="F187" s="196" t="s">
        <v>344</v>
      </c>
      <c r="G187" s="14"/>
      <c r="H187" s="197">
        <v>3</v>
      </c>
      <c r="I187" s="198"/>
      <c r="J187" s="14"/>
      <c r="K187" s="14"/>
      <c r="L187" s="194"/>
      <c r="M187" s="199"/>
      <c r="N187" s="200"/>
      <c r="O187" s="200"/>
      <c r="P187" s="200"/>
      <c r="Q187" s="200"/>
      <c r="R187" s="200"/>
      <c r="S187" s="200"/>
      <c r="T187" s="20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5" t="s">
        <v>139</v>
      </c>
      <c r="AU187" s="195" t="s">
        <v>85</v>
      </c>
      <c r="AV187" s="14" t="s">
        <v>85</v>
      </c>
      <c r="AW187" s="14" t="s">
        <v>39</v>
      </c>
      <c r="AX187" s="14" t="s">
        <v>77</v>
      </c>
      <c r="AY187" s="195" t="s">
        <v>129</v>
      </c>
    </row>
    <row r="188" s="14" customFormat="1">
      <c r="A188" s="14"/>
      <c r="B188" s="194"/>
      <c r="C188" s="14"/>
      <c r="D188" s="187" t="s">
        <v>139</v>
      </c>
      <c r="E188" s="195" t="s">
        <v>3</v>
      </c>
      <c r="F188" s="196" t="s">
        <v>345</v>
      </c>
      <c r="G188" s="14"/>
      <c r="H188" s="197">
        <v>3</v>
      </c>
      <c r="I188" s="198"/>
      <c r="J188" s="14"/>
      <c r="K188" s="14"/>
      <c r="L188" s="194"/>
      <c r="M188" s="199"/>
      <c r="N188" s="200"/>
      <c r="O188" s="200"/>
      <c r="P188" s="200"/>
      <c r="Q188" s="200"/>
      <c r="R188" s="200"/>
      <c r="S188" s="200"/>
      <c r="T188" s="20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5" t="s">
        <v>139</v>
      </c>
      <c r="AU188" s="195" t="s">
        <v>85</v>
      </c>
      <c r="AV188" s="14" t="s">
        <v>85</v>
      </c>
      <c r="AW188" s="14" t="s">
        <v>39</v>
      </c>
      <c r="AX188" s="14" t="s">
        <v>77</v>
      </c>
      <c r="AY188" s="195" t="s">
        <v>129</v>
      </c>
    </row>
    <row r="189" s="14" customFormat="1">
      <c r="A189" s="14"/>
      <c r="B189" s="194"/>
      <c r="C189" s="14"/>
      <c r="D189" s="187" t="s">
        <v>139</v>
      </c>
      <c r="E189" s="195" t="s">
        <v>3</v>
      </c>
      <c r="F189" s="196" t="s">
        <v>208</v>
      </c>
      <c r="G189" s="14"/>
      <c r="H189" s="197">
        <v>1</v>
      </c>
      <c r="I189" s="198"/>
      <c r="J189" s="14"/>
      <c r="K189" s="14"/>
      <c r="L189" s="194"/>
      <c r="M189" s="199"/>
      <c r="N189" s="200"/>
      <c r="O189" s="200"/>
      <c r="P189" s="200"/>
      <c r="Q189" s="200"/>
      <c r="R189" s="200"/>
      <c r="S189" s="200"/>
      <c r="T189" s="20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5" t="s">
        <v>139</v>
      </c>
      <c r="AU189" s="195" t="s">
        <v>85</v>
      </c>
      <c r="AV189" s="14" t="s">
        <v>85</v>
      </c>
      <c r="AW189" s="14" t="s">
        <v>39</v>
      </c>
      <c r="AX189" s="14" t="s">
        <v>77</v>
      </c>
      <c r="AY189" s="195" t="s">
        <v>129</v>
      </c>
    </row>
    <row r="190" s="14" customFormat="1">
      <c r="A190" s="14"/>
      <c r="B190" s="194"/>
      <c r="C190" s="14"/>
      <c r="D190" s="187" t="s">
        <v>139</v>
      </c>
      <c r="E190" s="195" t="s">
        <v>3</v>
      </c>
      <c r="F190" s="196" t="s">
        <v>346</v>
      </c>
      <c r="G190" s="14"/>
      <c r="H190" s="197">
        <v>1</v>
      </c>
      <c r="I190" s="198"/>
      <c r="J190" s="14"/>
      <c r="K190" s="14"/>
      <c r="L190" s="194"/>
      <c r="M190" s="199"/>
      <c r="N190" s="200"/>
      <c r="O190" s="200"/>
      <c r="P190" s="200"/>
      <c r="Q190" s="200"/>
      <c r="R190" s="200"/>
      <c r="S190" s="200"/>
      <c r="T190" s="20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5" t="s">
        <v>139</v>
      </c>
      <c r="AU190" s="195" t="s">
        <v>85</v>
      </c>
      <c r="AV190" s="14" t="s">
        <v>85</v>
      </c>
      <c r="AW190" s="14" t="s">
        <v>39</v>
      </c>
      <c r="AX190" s="14" t="s">
        <v>77</v>
      </c>
      <c r="AY190" s="195" t="s">
        <v>129</v>
      </c>
    </row>
    <row r="191" s="14" customFormat="1">
      <c r="A191" s="14"/>
      <c r="B191" s="194"/>
      <c r="C191" s="14"/>
      <c r="D191" s="187" t="s">
        <v>139</v>
      </c>
      <c r="E191" s="195" t="s">
        <v>3</v>
      </c>
      <c r="F191" s="196" t="s">
        <v>347</v>
      </c>
      <c r="G191" s="14"/>
      <c r="H191" s="197">
        <v>257</v>
      </c>
      <c r="I191" s="198"/>
      <c r="J191" s="14"/>
      <c r="K191" s="14"/>
      <c r="L191" s="194"/>
      <c r="M191" s="199"/>
      <c r="N191" s="200"/>
      <c r="O191" s="200"/>
      <c r="P191" s="200"/>
      <c r="Q191" s="200"/>
      <c r="R191" s="200"/>
      <c r="S191" s="200"/>
      <c r="T191" s="20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5" t="s">
        <v>139</v>
      </c>
      <c r="AU191" s="195" t="s">
        <v>85</v>
      </c>
      <c r="AV191" s="14" t="s">
        <v>85</v>
      </c>
      <c r="AW191" s="14" t="s">
        <v>39</v>
      </c>
      <c r="AX191" s="14" t="s">
        <v>77</v>
      </c>
      <c r="AY191" s="195" t="s">
        <v>129</v>
      </c>
    </row>
    <row r="192" s="14" customFormat="1">
      <c r="A192" s="14"/>
      <c r="B192" s="194"/>
      <c r="C192" s="14"/>
      <c r="D192" s="187" t="s">
        <v>139</v>
      </c>
      <c r="E192" s="195" t="s">
        <v>3</v>
      </c>
      <c r="F192" s="196" t="s">
        <v>348</v>
      </c>
      <c r="G192" s="14"/>
      <c r="H192" s="197">
        <v>54</v>
      </c>
      <c r="I192" s="198"/>
      <c r="J192" s="14"/>
      <c r="K192" s="14"/>
      <c r="L192" s="194"/>
      <c r="M192" s="199"/>
      <c r="N192" s="200"/>
      <c r="O192" s="200"/>
      <c r="P192" s="200"/>
      <c r="Q192" s="200"/>
      <c r="R192" s="200"/>
      <c r="S192" s="200"/>
      <c r="T192" s="20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5" t="s">
        <v>139</v>
      </c>
      <c r="AU192" s="195" t="s">
        <v>85</v>
      </c>
      <c r="AV192" s="14" t="s">
        <v>85</v>
      </c>
      <c r="AW192" s="14" t="s">
        <v>39</v>
      </c>
      <c r="AX192" s="14" t="s">
        <v>77</v>
      </c>
      <c r="AY192" s="195" t="s">
        <v>129</v>
      </c>
    </row>
    <row r="193" s="15" customFormat="1">
      <c r="A193" s="15"/>
      <c r="B193" s="202"/>
      <c r="C193" s="15"/>
      <c r="D193" s="187" t="s">
        <v>139</v>
      </c>
      <c r="E193" s="203" t="s">
        <v>3</v>
      </c>
      <c r="F193" s="204" t="s">
        <v>190</v>
      </c>
      <c r="G193" s="15"/>
      <c r="H193" s="205">
        <v>1390</v>
      </c>
      <c r="I193" s="206"/>
      <c r="J193" s="15"/>
      <c r="K193" s="15"/>
      <c r="L193" s="202"/>
      <c r="M193" s="207"/>
      <c r="N193" s="208"/>
      <c r="O193" s="208"/>
      <c r="P193" s="208"/>
      <c r="Q193" s="208"/>
      <c r="R193" s="208"/>
      <c r="S193" s="208"/>
      <c r="T193" s="209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03" t="s">
        <v>139</v>
      </c>
      <c r="AU193" s="203" t="s">
        <v>85</v>
      </c>
      <c r="AV193" s="15" t="s">
        <v>128</v>
      </c>
      <c r="AW193" s="15" t="s">
        <v>39</v>
      </c>
      <c r="AX193" s="15" t="s">
        <v>83</v>
      </c>
      <c r="AY193" s="203" t="s">
        <v>129</v>
      </c>
    </row>
    <row r="194" s="2" customFormat="1" ht="37.8" customHeight="1">
      <c r="A194" s="38"/>
      <c r="B194" s="172"/>
      <c r="C194" s="173" t="s">
        <v>349</v>
      </c>
      <c r="D194" s="173" t="s">
        <v>132</v>
      </c>
      <c r="E194" s="174" t="s">
        <v>350</v>
      </c>
      <c r="F194" s="175" t="s">
        <v>351</v>
      </c>
      <c r="G194" s="176" t="s">
        <v>135</v>
      </c>
      <c r="H194" s="177">
        <v>50</v>
      </c>
      <c r="I194" s="178"/>
      <c r="J194" s="179">
        <f>ROUND(I194*H194,2)</f>
        <v>0</v>
      </c>
      <c r="K194" s="175" t="s">
        <v>136</v>
      </c>
      <c r="L194" s="39"/>
      <c r="M194" s="180" t="s">
        <v>3</v>
      </c>
      <c r="N194" s="181" t="s">
        <v>48</v>
      </c>
      <c r="O194" s="72"/>
      <c r="P194" s="182">
        <f>O194*H194</f>
        <v>0</v>
      </c>
      <c r="Q194" s="182">
        <v>0</v>
      </c>
      <c r="R194" s="182">
        <f>Q194*H194</f>
        <v>0</v>
      </c>
      <c r="S194" s="182">
        <v>0</v>
      </c>
      <c r="T194" s="183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84" t="s">
        <v>137</v>
      </c>
      <c r="AT194" s="184" t="s">
        <v>132</v>
      </c>
      <c r="AU194" s="184" t="s">
        <v>85</v>
      </c>
      <c r="AY194" s="18" t="s">
        <v>129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8" t="s">
        <v>83</v>
      </c>
      <c r="BK194" s="185">
        <f>ROUND(I194*H194,2)</f>
        <v>0</v>
      </c>
      <c r="BL194" s="18" t="s">
        <v>137</v>
      </c>
      <c r="BM194" s="184" t="s">
        <v>352</v>
      </c>
    </row>
    <row r="195" s="13" customFormat="1">
      <c r="A195" s="13"/>
      <c r="B195" s="186"/>
      <c r="C195" s="13"/>
      <c r="D195" s="187" t="s">
        <v>139</v>
      </c>
      <c r="E195" s="188" t="s">
        <v>3</v>
      </c>
      <c r="F195" s="189" t="s">
        <v>140</v>
      </c>
      <c r="G195" s="13"/>
      <c r="H195" s="188" t="s">
        <v>3</v>
      </c>
      <c r="I195" s="190"/>
      <c r="J195" s="13"/>
      <c r="K195" s="13"/>
      <c r="L195" s="186"/>
      <c r="M195" s="191"/>
      <c r="N195" s="192"/>
      <c r="O195" s="192"/>
      <c r="P195" s="192"/>
      <c r="Q195" s="192"/>
      <c r="R195" s="192"/>
      <c r="S195" s="192"/>
      <c r="T195" s="19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8" t="s">
        <v>139</v>
      </c>
      <c r="AU195" s="188" t="s">
        <v>85</v>
      </c>
      <c r="AV195" s="13" t="s">
        <v>83</v>
      </c>
      <c r="AW195" s="13" t="s">
        <v>39</v>
      </c>
      <c r="AX195" s="13" t="s">
        <v>77</v>
      </c>
      <c r="AY195" s="188" t="s">
        <v>129</v>
      </c>
    </row>
    <row r="196" s="14" customFormat="1">
      <c r="A196" s="14"/>
      <c r="B196" s="194"/>
      <c r="C196" s="14"/>
      <c r="D196" s="187" t="s">
        <v>139</v>
      </c>
      <c r="E196" s="195" t="s">
        <v>3</v>
      </c>
      <c r="F196" s="196" t="s">
        <v>353</v>
      </c>
      <c r="G196" s="14"/>
      <c r="H196" s="197">
        <v>25</v>
      </c>
      <c r="I196" s="198"/>
      <c r="J196" s="14"/>
      <c r="K196" s="14"/>
      <c r="L196" s="194"/>
      <c r="M196" s="199"/>
      <c r="N196" s="200"/>
      <c r="O196" s="200"/>
      <c r="P196" s="200"/>
      <c r="Q196" s="200"/>
      <c r="R196" s="200"/>
      <c r="S196" s="200"/>
      <c r="T196" s="20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5" t="s">
        <v>139</v>
      </c>
      <c r="AU196" s="195" t="s">
        <v>85</v>
      </c>
      <c r="AV196" s="14" t="s">
        <v>85</v>
      </c>
      <c r="AW196" s="14" t="s">
        <v>39</v>
      </c>
      <c r="AX196" s="14" t="s">
        <v>77</v>
      </c>
      <c r="AY196" s="195" t="s">
        <v>129</v>
      </c>
    </row>
    <row r="197" s="14" customFormat="1">
      <c r="A197" s="14"/>
      <c r="B197" s="194"/>
      <c r="C197" s="14"/>
      <c r="D197" s="187" t="s">
        <v>139</v>
      </c>
      <c r="E197" s="195" t="s">
        <v>3</v>
      </c>
      <c r="F197" s="196" t="s">
        <v>354</v>
      </c>
      <c r="G197" s="14"/>
      <c r="H197" s="197">
        <v>25</v>
      </c>
      <c r="I197" s="198"/>
      <c r="J197" s="14"/>
      <c r="K197" s="14"/>
      <c r="L197" s="194"/>
      <c r="M197" s="199"/>
      <c r="N197" s="200"/>
      <c r="O197" s="200"/>
      <c r="P197" s="200"/>
      <c r="Q197" s="200"/>
      <c r="R197" s="200"/>
      <c r="S197" s="200"/>
      <c r="T197" s="20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5" t="s">
        <v>139</v>
      </c>
      <c r="AU197" s="195" t="s">
        <v>85</v>
      </c>
      <c r="AV197" s="14" t="s">
        <v>85</v>
      </c>
      <c r="AW197" s="14" t="s">
        <v>39</v>
      </c>
      <c r="AX197" s="14" t="s">
        <v>77</v>
      </c>
      <c r="AY197" s="195" t="s">
        <v>129</v>
      </c>
    </row>
    <row r="198" s="15" customFormat="1">
      <c r="A198" s="15"/>
      <c r="B198" s="202"/>
      <c r="C198" s="15"/>
      <c r="D198" s="187" t="s">
        <v>139</v>
      </c>
      <c r="E198" s="203" t="s">
        <v>3</v>
      </c>
      <c r="F198" s="204" t="s">
        <v>190</v>
      </c>
      <c r="G198" s="15"/>
      <c r="H198" s="205">
        <v>50</v>
      </c>
      <c r="I198" s="206"/>
      <c r="J198" s="15"/>
      <c r="K198" s="15"/>
      <c r="L198" s="202"/>
      <c r="M198" s="207"/>
      <c r="N198" s="208"/>
      <c r="O198" s="208"/>
      <c r="P198" s="208"/>
      <c r="Q198" s="208"/>
      <c r="R198" s="208"/>
      <c r="S198" s="208"/>
      <c r="T198" s="209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03" t="s">
        <v>139</v>
      </c>
      <c r="AU198" s="203" t="s">
        <v>85</v>
      </c>
      <c r="AV198" s="15" t="s">
        <v>128</v>
      </c>
      <c r="AW198" s="15" t="s">
        <v>39</v>
      </c>
      <c r="AX198" s="15" t="s">
        <v>83</v>
      </c>
      <c r="AY198" s="203" t="s">
        <v>129</v>
      </c>
    </row>
    <row r="199" s="2" customFormat="1" ht="37.8" customHeight="1">
      <c r="A199" s="38"/>
      <c r="B199" s="172"/>
      <c r="C199" s="173" t="s">
        <v>355</v>
      </c>
      <c r="D199" s="173" t="s">
        <v>132</v>
      </c>
      <c r="E199" s="174" t="s">
        <v>210</v>
      </c>
      <c r="F199" s="175" t="s">
        <v>211</v>
      </c>
      <c r="G199" s="176" t="s">
        <v>135</v>
      </c>
      <c r="H199" s="177">
        <v>81</v>
      </c>
      <c r="I199" s="178"/>
      <c r="J199" s="179">
        <f>ROUND(I199*H199,2)</f>
        <v>0</v>
      </c>
      <c r="K199" s="175" t="s">
        <v>136</v>
      </c>
      <c r="L199" s="39"/>
      <c r="M199" s="180" t="s">
        <v>3</v>
      </c>
      <c r="N199" s="181" t="s">
        <v>48</v>
      </c>
      <c r="O199" s="72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84" t="s">
        <v>137</v>
      </c>
      <c r="AT199" s="184" t="s">
        <v>132</v>
      </c>
      <c r="AU199" s="184" t="s">
        <v>85</v>
      </c>
      <c r="AY199" s="18" t="s">
        <v>129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8" t="s">
        <v>83</v>
      </c>
      <c r="BK199" s="185">
        <f>ROUND(I199*H199,2)</f>
        <v>0</v>
      </c>
      <c r="BL199" s="18" t="s">
        <v>137</v>
      </c>
      <c r="BM199" s="184" t="s">
        <v>212</v>
      </c>
    </row>
    <row r="200" s="13" customFormat="1">
      <c r="A200" s="13"/>
      <c r="B200" s="186"/>
      <c r="C200" s="13"/>
      <c r="D200" s="187" t="s">
        <v>139</v>
      </c>
      <c r="E200" s="188" t="s">
        <v>3</v>
      </c>
      <c r="F200" s="189" t="s">
        <v>140</v>
      </c>
      <c r="G200" s="13"/>
      <c r="H200" s="188" t="s">
        <v>3</v>
      </c>
      <c r="I200" s="190"/>
      <c r="J200" s="13"/>
      <c r="K200" s="13"/>
      <c r="L200" s="186"/>
      <c r="M200" s="191"/>
      <c r="N200" s="192"/>
      <c r="O200" s="192"/>
      <c r="P200" s="192"/>
      <c r="Q200" s="192"/>
      <c r="R200" s="192"/>
      <c r="S200" s="192"/>
      <c r="T200" s="19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8" t="s">
        <v>139</v>
      </c>
      <c r="AU200" s="188" t="s">
        <v>85</v>
      </c>
      <c r="AV200" s="13" t="s">
        <v>83</v>
      </c>
      <c r="AW200" s="13" t="s">
        <v>39</v>
      </c>
      <c r="AX200" s="13" t="s">
        <v>77</v>
      </c>
      <c r="AY200" s="188" t="s">
        <v>129</v>
      </c>
    </row>
    <row r="201" s="14" customFormat="1">
      <c r="A201" s="14"/>
      <c r="B201" s="194"/>
      <c r="C201" s="14"/>
      <c r="D201" s="187" t="s">
        <v>139</v>
      </c>
      <c r="E201" s="195" t="s">
        <v>3</v>
      </c>
      <c r="F201" s="196" t="s">
        <v>356</v>
      </c>
      <c r="G201" s="14"/>
      <c r="H201" s="197">
        <v>19</v>
      </c>
      <c r="I201" s="198"/>
      <c r="J201" s="14"/>
      <c r="K201" s="14"/>
      <c r="L201" s="194"/>
      <c r="M201" s="199"/>
      <c r="N201" s="200"/>
      <c r="O201" s="200"/>
      <c r="P201" s="200"/>
      <c r="Q201" s="200"/>
      <c r="R201" s="200"/>
      <c r="S201" s="200"/>
      <c r="T201" s="20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5" t="s">
        <v>139</v>
      </c>
      <c r="AU201" s="195" t="s">
        <v>85</v>
      </c>
      <c r="AV201" s="14" t="s">
        <v>85</v>
      </c>
      <c r="AW201" s="14" t="s">
        <v>39</v>
      </c>
      <c r="AX201" s="14" t="s">
        <v>77</v>
      </c>
      <c r="AY201" s="195" t="s">
        <v>129</v>
      </c>
    </row>
    <row r="202" s="14" customFormat="1">
      <c r="A202" s="14"/>
      <c r="B202" s="194"/>
      <c r="C202" s="14"/>
      <c r="D202" s="187" t="s">
        <v>139</v>
      </c>
      <c r="E202" s="195" t="s">
        <v>3</v>
      </c>
      <c r="F202" s="196" t="s">
        <v>357</v>
      </c>
      <c r="G202" s="14"/>
      <c r="H202" s="197">
        <v>42</v>
      </c>
      <c r="I202" s="198"/>
      <c r="J202" s="14"/>
      <c r="K202" s="14"/>
      <c r="L202" s="194"/>
      <c r="M202" s="199"/>
      <c r="N202" s="200"/>
      <c r="O202" s="200"/>
      <c r="P202" s="200"/>
      <c r="Q202" s="200"/>
      <c r="R202" s="200"/>
      <c r="S202" s="200"/>
      <c r="T202" s="20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5" t="s">
        <v>139</v>
      </c>
      <c r="AU202" s="195" t="s">
        <v>85</v>
      </c>
      <c r="AV202" s="14" t="s">
        <v>85</v>
      </c>
      <c r="AW202" s="14" t="s">
        <v>39</v>
      </c>
      <c r="AX202" s="14" t="s">
        <v>77</v>
      </c>
      <c r="AY202" s="195" t="s">
        <v>129</v>
      </c>
    </row>
    <row r="203" s="14" customFormat="1">
      <c r="A203" s="14"/>
      <c r="B203" s="194"/>
      <c r="C203" s="14"/>
      <c r="D203" s="187" t="s">
        <v>139</v>
      </c>
      <c r="E203" s="195" t="s">
        <v>3</v>
      </c>
      <c r="F203" s="196" t="s">
        <v>215</v>
      </c>
      <c r="G203" s="14"/>
      <c r="H203" s="197">
        <v>12</v>
      </c>
      <c r="I203" s="198"/>
      <c r="J203" s="14"/>
      <c r="K203" s="14"/>
      <c r="L203" s="194"/>
      <c r="M203" s="199"/>
      <c r="N203" s="200"/>
      <c r="O203" s="200"/>
      <c r="P203" s="200"/>
      <c r="Q203" s="200"/>
      <c r="R203" s="200"/>
      <c r="S203" s="200"/>
      <c r="T203" s="20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5" t="s">
        <v>139</v>
      </c>
      <c r="AU203" s="195" t="s">
        <v>85</v>
      </c>
      <c r="AV203" s="14" t="s">
        <v>85</v>
      </c>
      <c r="AW203" s="14" t="s">
        <v>39</v>
      </c>
      <c r="AX203" s="14" t="s">
        <v>77</v>
      </c>
      <c r="AY203" s="195" t="s">
        <v>129</v>
      </c>
    </row>
    <row r="204" s="14" customFormat="1">
      <c r="A204" s="14"/>
      <c r="B204" s="194"/>
      <c r="C204" s="14"/>
      <c r="D204" s="187" t="s">
        <v>139</v>
      </c>
      <c r="E204" s="195" t="s">
        <v>3</v>
      </c>
      <c r="F204" s="196" t="s">
        <v>358</v>
      </c>
      <c r="G204" s="14"/>
      <c r="H204" s="197">
        <v>8</v>
      </c>
      <c r="I204" s="198"/>
      <c r="J204" s="14"/>
      <c r="K204" s="14"/>
      <c r="L204" s="194"/>
      <c r="M204" s="199"/>
      <c r="N204" s="200"/>
      <c r="O204" s="200"/>
      <c r="P204" s="200"/>
      <c r="Q204" s="200"/>
      <c r="R204" s="200"/>
      <c r="S204" s="200"/>
      <c r="T204" s="20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5" t="s">
        <v>139</v>
      </c>
      <c r="AU204" s="195" t="s">
        <v>85</v>
      </c>
      <c r="AV204" s="14" t="s">
        <v>85</v>
      </c>
      <c r="AW204" s="14" t="s">
        <v>39</v>
      </c>
      <c r="AX204" s="14" t="s">
        <v>77</v>
      </c>
      <c r="AY204" s="195" t="s">
        <v>129</v>
      </c>
    </row>
    <row r="205" s="15" customFormat="1">
      <c r="A205" s="15"/>
      <c r="B205" s="202"/>
      <c r="C205" s="15"/>
      <c r="D205" s="187" t="s">
        <v>139</v>
      </c>
      <c r="E205" s="203" t="s">
        <v>3</v>
      </c>
      <c r="F205" s="204" t="s">
        <v>190</v>
      </c>
      <c r="G205" s="15"/>
      <c r="H205" s="205">
        <v>81</v>
      </c>
      <c r="I205" s="206"/>
      <c r="J205" s="15"/>
      <c r="K205" s="15"/>
      <c r="L205" s="202"/>
      <c r="M205" s="207"/>
      <c r="N205" s="208"/>
      <c r="O205" s="208"/>
      <c r="P205" s="208"/>
      <c r="Q205" s="208"/>
      <c r="R205" s="208"/>
      <c r="S205" s="208"/>
      <c r="T205" s="209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03" t="s">
        <v>139</v>
      </c>
      <c r="AU205" s="203" t="s">
        <v>85</v>
      </c>
      <c r="AV205" s="15" t="s">
        <v>128</v>
      </c>
      <c r="AW205" s="15" t="s">
        <v>39</v>
      </c>
      <c r="AX205" s="15" t="s">
        <v>83</v>
      </c>
      <c r="AY205" s="203" t="s">
        <v>129</v>
      </c>
    </row>
    <row r="206" s="2" customFormat="1" ht="37.8" customHeight="1">
      <c r="A206" s="38"/>
      <c r="B206" s="172"/>
      <c r="C206" s="173" t="s">
        <v>359</v>
      </c>
      <c r="D206" s="173" t="s">
        <v>132</v>
      </c>
      <c r="E206" s="174" t="s">
        <v>360</v>
      </c>
      <c r="F206" s="175" t="s">
        <v>361</v>
      </c>
      <c r="G206" s="176" t="s">
        <v>135</v>
      </c>
      <c r="H206" s="177">
        <v>7</v>
      </c>
      <c r="I206" s="178"/>
      <c r="J206" s="179">
        <f>ROUND(I206*H206,2)</f>
        <v>0</v>
      </c>
      <c r="K206" s="175" t="s">
        <v>136</v>
      </c>
      <c r="L206" s="39"/>
      <c r="M206" s="180" t="s">
        <v>3</v>
      </c>
      <c r="N206" s="181" t="s">
        <v>48</v>
      </c>
      <c r="O206" s="72"/>
      <c r="P206" s="182">
        <f>O206*H206</f>
        <v>0</v>
      </c>
      <c r="Q206" s="182">
        <v>0</v>
      </c>
      <c r="R206" s="182">
        <f>Q206*H206</f>
        <v>0</v>
      </c>
      <c r="S206" s="182">
        <v>0</v>
      </c>
      <c r="T206" s="183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84" t="s">
        <v>137</v>
      </c>
      <c r="AT206" s="184" t="s">
        <v>132</v>
      </c>
      <c r="AU206" s="184" t="s">
        <v>85</v>
      </c>
      <c r="AY206" s="18" t="s">
        <v>129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8" t="s">
        <v>83</v>
      </c>
      <c r="BK206" s="185">
        <f>ROUND(I206*H206,2)</f>
        <v>0</v>
      </c>
      <c r="BL206" s="18" t="s">
        <v>137</v>
      </c>
      <c r="BM206" s="184" t="s">
        <v>362</v>
      </c>
    </row>
    <row r="207" s="13" customFormat="1">
      <c r="A207" s="13"/>
      <c r="B207" s="186"/>
      <c r="C207" s="13"/>
      <c r="D207" s="187" t="s">
        <v>139</v>
      </c>
      <c r="E207" s="188" t="s">
        <v>3</v>
      </c>
      <c r="F207" s="189" t="s">
        <v>140</v>
      </c>
      <c r="G207" s="13"/>
      <c r="H207" s="188" t="s">
        <v>3</v>
      </c>
      <c r="I207" s="190"/>
      <c r="J207" s="13"/>
      <c r="K207" s="13"/>
      <c r="L207" s="186"/>
      <c r="M207" s="191"/>
      <c r="N207" s="192"/>
      <c r="O207" s="192"/>
      <c r="P207" s="192"/>
      <c r="Q207" s="192"/>
      <c r="R207" s="192"/>
      <c r="S207" s="192"/>
      <c r="T207" s="19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8" t="s">
        <v>139</v>
      </c>
      <c r="AU207" s="188" t="s">
        <v>85</v>
      </c>
      <c r="AV207" s="13" t="s">
        <v>83</v>
      </c>
      <c r="AW207" s="13" t="s">
        <v>39</v>
      </c>
      <c r="AX207" s="13" t="s">
        <v>77</v>
      </c>
      <c r="AY207" s="188" t="s">
        <v>129</v>
      </c>
    </row>
    <row r="208" s="14" customFormat="1">
      <c r="A208" s="14"/>
      <c r="B208" s="194"/>
      <c r="C208" s="14"/>
      <c r="D208" s="187" t="s">
        <v>139</v>
      </c>
      <c r="E208" s="195" t="s">
        <v>3</v>
      </c>
      <c r="F208" s="196" t="s">
        <v>363</v>
      </c>
      <c r="G208" s="14"/>
      <c r="H208" s="197">
        <v>7</v>
      </c>
      <c r="I208" s="198"/>
      <c r="J208" s="14"/>
      <c r="K208" s="14"/>
      <c r="L208" s="194"/>
      <c r="M208" s="199"/>
      <c r="N208" s="200"/>
      <c r="O208" s="200"/>
      <c r="P208" s="200"/>
      <c r="Q208" s="200"/>
      <c r="R208" s="200"/>
      <c r="S208" s="200"/>
      <c r="T208" s="20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5" t="s">
        <v>139</v>
      </c>
      <c r="AU208" s="195" t="s">
        <v>85</v>
      </c>
      <c r="AV208" s="14" t="s">
        <v>85</v>
      </c>
      <c r="AW208" s="14" t="s">
        <v>39</v>
      </c>
      <c r="AX208" s="14" t="s">
        <v>83</v>
      </c>
      <c r="AY208" s="195" t="s">
        <v>129</v>
      </c>
    </row>
    <row r="209" s="2" customFormat="1" ht="37.8" customHeight="1">
      <c r="A209" s="38"/>
      <c r="B209" s="172"/>
      <c r="C209" s="173" t="s">
        <v>364</v>
      </c>
      <c r="D209" s="173" t="s">
        <v>132</v>
      </c>
      <c r="E209" s="174" t="s">
        <v>365</v>
      </c>
      <c r="F209" s="175" t="s">
        <v>366</v>
      </c>
      <c r="G209" s="176" t="s">
        <v>135</v>
      </c>
      <c r="H209" s="177">
        <v>8</v>
      </c>
      <c r="I209" s="178"/>
      <c r="J209" s="179">
        <f>ROUND(I209*H209,2)</f>
        <v>0</v>
      </c>
      <c r="K209" s="175" t="s">
        <v>136</v>
      </c>
      <c r="L209" s="39"/>
      <c r="M209" s="180" t="s">
        <v>3</v>
      </c>
      <c r="N209" s="181" t="s">
        <v>48</v>
      </c>
      <c r="O209" s="72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84" t="s">
        <v>137</v>
      </c>
      <c r="AT209" s="184" t="s">
        <v>132</v>
      </c>
      <c r="AU209" s="184" t="s">
        <v>85</v>
      </c>
      <c r="AY209" s="18" t="s">
        <v>129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8" t="s">
        <v>83</v>
      </c>
      <c r="BK209" s="185">
        <f>ROUND(I209*H209,2)</f>
        <v>0</v>
      </c>
      <c r="BL209" s="18" t="s">
        <v>137</v>
      </c>
      <c r="BM209" s="184" t="s">
        <v>367</v>
      </c>
    </row>
    <row r="210" s="13" customFormat="1">
      <c r="A210" s="13"/>
      <c r="B210" s="186"/>
      <c r="C210" s="13"/>
      <c r="D210" s="187" t="s">
        <v>139</v>
      </c>
      <c r="E210" s="188" t="s">
        <v>3</v>
      </c>
      <c r="F210" s="189" t="s">
        <v>140</v>
      </c>
      <c r="G210" s="13"/>
      <c r="H210" s="188" t="s">
        <v>3</v>
      </c>
      <c r="I210" s="190"/>
      <c r="J210" s="13"/>
      <c r="K210" s="13"/>
      <c r="L210" s="186"/>
      <c r="M210" s="191"/>
      <c r="N210" s="192"/>
      <c r="O210" s="192"/>
      <c r="P210" s="192"/>
      <c r="Q210" s="192"/>
      <c r="R210" s="192"/>
      <c r="S210" s="192"/>
      <c r="T210" s="19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8" t="s">
        <v>139</v>
      </c>
      <c r="AU210" s="188" t="s">
        <v>85</v>
      </c>
      <c r="AV210" s="13" t="s">
        <v>83</v>
      </c>
      <c r="AW210" s="13" t="s">
        <v>39</v>
      </c>
      <c r="AX210" s="13" t="s">
        <v>77</v>
      </c>
      <c r="AY210" s="188" t="s">
        <v>129</v>
      </c>
    </row>
    <row r="211" s="14" customFormat="1">
      <c r="A211" s="14"/>
      <c r="B211" s="194"/>
      <c r="C211" s="14"/>
      <c r="D211" s="187" t="s">
        <v>139</v>
      </c>
      <c r="E211" s="195" t="s">
        <v>3</v>
      </c>
      <c r="F211" s="196" t="s">
        <v>368</v>
      </c>
      <c r="G211" s="14"/>
      <c r="H211" s="197">
        <v>7</v>
      </c>
      <c r="I211" s="198"/>
      <c r="J211" s="14"/>
      <c r="K211" s="14"/>
      <c r="L211" s="194"/>
      <c r="M211" s="199"/>
      <c r="N211" s="200"/>
      <c r="O211" s="200"/>
      <c r="P211" s="200"/>
      <c r="Q211" s="200"/>
      <c r="R211" s="200"/>
      <c r="S211" s="200"/>
      <c r="T211" s="20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5" t="s">
        <v>139</v>
      </c>
      <c r="AU211" s="195" t="s">
        <v>85</v>
      </c>
      <c r="AV211" s="14" t="s">
        <v>85</v>
      </c>
      <c r="AW211" s="14" t="s">
        <v>39</v>
      </c>
      <c r="AX211" s="14" t="s">
        <v>77</v>
      </c>
      <c r="AY211" s="195" t="s">
        <v>129</v>
      </c>
    </row>
    <row r="212" s="14" customFormat="1">
      <c r="A212" s="14"/>
      <c r="B212" s="194"/>
      <c r="C212" s="14"/>
      <c r="D212" s="187" t="s">
        <v>139</v>
      </c>
      <c r="E212" s="195" t="s">
        <v>3</v>
      </c>
      <c r="F212" s="196" t="s">
        <v>369</v>
      </c>
      <c r="G212" s="14"/>
      <c r="H212" s="197">
        <v>1</v>
      </c>
      <c r="I212" s="198"/>
      <c r="J212" s="14"/>
      <c r="K212" s="14"/>
      <c r="L212" s="194"/>
      <c r="M212" s="199"/>
      <c r="N212" s="200"/>
      <c r="O212" s="200"/>
      <c r="P212" s="200"/>
      <c r="Q212" s="200"/>
      <c r="R212" s="200"/>
      <c r="S212" s="200"/>
      <c r="T212" s="20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5" t="s">
        <v>139</v>
      </c>
      <c r="AU212" s="195" t="s">
        <v>85</v>
      </c>
      <c r="AV212" s="14" t="s">
        <v>85</v>
      </c>
      <c r="AW212" s="14" t="s">
        <v>39</v>
      </c>
      <c r="AX212" s="14" t="s">
        <v>77</v>
      </c>
      <c r="AY212" s="195" t="s">
        <v>129</v>
      </c>
    </row>
    <row r="213" s="15" customFormat="1">
      <c r="A213" s="15"/>
      <c r="B213" s="202"/>
      <c r="C213" s="15"/>
      <c r="D213" s="187" t="s">
        <v>139</v>
      </c>
      <c r="E213" s="203" t="s">
        <v>3</v>
      </c>
      <c r="F213" s="204" t="s">
        <v>190</v>
      </c>
      <c r="G213" s="15"/>
      <c r="H213" s="205">
        <v>8</v>
      </c>
      <c r="I213" s="206"/>
      <c r="J213" s="15"/>
      <c r="K213" s="15"/>
      <c r="L213" s="202"/>
      <c r="M213" s="207"/>
      <c r="N213" s="208"/>
      <c r="O213" s="208"/>
      <c r="P213" s="208"/>
      <c r="Q213" s="208"/>
      <c r="R213" s="208"/>
      <c r="S213" s="208"/>
      <c r="T213" s="209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03" t="s">
        <v>139</v>
      </c>
      <c r="AU213" s="203" t="s">
        <v>85</v>
      </c>
      <c r="AV213" s="15" t="s">
        <v>128</v>
      </c>
      <c r="AW213" s="15" t="s">
        <v>39</v>
      </c>
      <c r="AX213" s="15" t="s">
        <v>83</v>
      </c>
      <c r="AY213" s="203" t="s">
        <v>129</v>
      </c>
    </row>
    <row r="214" s="2" customFormat="1" ht="24.15" customHeight="1">
      <c r="A214" s="38"/>
      <c r="B214" s="172"/>
      <c r="C214" s="173" t="s">
        <v>370</v>
      </c>
      <c r="D214" s="173" t="s">
        <v>132</v>
      </c>
      <c r="E214" s="174" t="s">
        <v>371</v>
      </c>
      <c r="F214" s="175" t="s">
        <v>372</v>
      </c>
      <c r="G214" s="176" t="s">
        <v>135</v>
      </c>
      <c r="H214" s="177">
        <v>115</v>
      </c>
      <c r="I214" s="178"/>
      <c r="J214" s="179">
        <f>ROUND(I214*H214,2)</f>
        <v>0</v>
      </c>
      <c r="K214" s="175" t="s">
        <v>136</v>
      </c>
      <c r="L214" s="39"/>
      <c r="M214" s="180" t="s">
        <v>3</v>
      </c>
      <c r="N214" s="181" t="s">
        <v>48</v>
      </c>
      <c r="O214" s="72"/>
      <c r="P214" s="182">
        <f>O214*H214</f>
        <v>0</v>
      </c>
      <c r="Q214" s="182">
        <v>0</v>
      </c>
      <c r="R214" s="182">
        <f>Q214*H214</f>
        <v>0</v>
      </c>
      <c r="S214" s="182">
        <v>0</v>
      </c>
      <c r="T214" s="183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84" t="s">
        <v>137</v>
      </c>
      <c r="AT214" s="184" t="s">
        <v>132</v>
      </c>
      <c r="AU214" s="184" t="s">
        <v>85</v>
      </c>
      <c r="AY214" s="18" t="s">
        <v>129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8" t="s">
        <v>83</v>
      </c>
      <c r="BK214" s="185">
        <f>ROUND(I214*H214,2)</f>
        <v>0</v>
      </c>
      <c r="BL214" s="18" t="s">
        <v>137</v>
      </c>
      <c r="BM214" s="184" t="s">
        <v>373</v>
      </c>
    </row>
    <row r="215" s="13" customFormat="1">
      <c r="A215" s="13"/>
      <c r="B215" s="186"/>
      <c r="C215" s="13"/>
      <c r="D215" s="187" t="s">
        <v>139</v>
      </c>
      <c r="E215" s="188" t="s">
        <v>3</v>
      </c>
      <c r="F215" s="189" t="s">
        <v>140</v>
      </c>
      <c r="G215" s="13"/>
      <c r="H215" s="188" t="s">
        <v>3</v>
      </c>
      <c r="I215" s="190"/>
      <c r="J215" s="13"/>
      <c r="K215" s="13"/>
      <c r="L215" s="186"/>
      <c r="M215" s="191"/>
      <c r="N215" s="192"/>
      <c r="O215" s="192"/>
      <c r="P215" s="192"/>
      <c r="Q215" s="192"/>
      <c r="R215" s="192"/>
      <c r="S215" s="192"/>
      <c r="T215" s="19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8" t="s">
        <v>139</v>
      </c>
      <c r="AU215" s="188" t="s">
        <v>85</v>
      </c>
      <c r="AV215" s="13" t="s">
        <v>83</v>
      </c>
      <c r="AW215" s="13" t="s">
        <v>39</v>
      </c>
      <c r="AX215" s="13" t="s">
        <v>77</v>
      </c>
      <c r="AY215" s="188" t="s">
        <v>129</v>
      </c>
    </row>
    <row r="216" s="14" customFormat="1">
      <c r="A216" s="14"/>
      <c r="B216" s="194"/>
      <c r="C216" s="14"/>
      <c r="D216" s="187" t="s">
        <v>139</v>
      </c>
      <c r="E216" s="195" t="s">
        <v>3</v>
      </c>
      <c r="F216" s="196" t="s">
        <v>374</v>
      </c>
      <c r="G216" s="14"/>
      <c r="H216" s="197">
        <v>17</v>
      </c>
      <c r="I216" s="198"/>
      <c r="J216" s="14"/>
      <c r="K216" s="14"/>
      <c r="L216" s="194"/>
      <c r="M216" s="199"/>
      <c r="N216" s="200"/>
      <c r="O216" s="200"/>
      <c r="P216" s="200"/>
      <c r="Q216" s="200"/>
      <c r="R216" s="200"/>
      <c r="S216" s="200"/>
      <c r="T216" s="20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95" t="s">
        <v>139</v>
      </c>
      <c r="AU216" s="195" t="s">
        <v>85</v>
      </c>
      <c r="AV216" s="14" t="s">
        <v>85</v>
      </c>
      <c r="AW216" s="14" t="s">
        <v>39</v>
      </c>
      <c r="AX216" s="14" t="s">
        <v>77</v>
      </c>
      <c r="AY216" s="195" t="s">
        <v>129</v>
      </c>
    </row>
    <row r="217" s="14" customFormat="1">
      <c r="A217" s="14"/>
      <c r="B217" s="194"/>
      <c r="C217" s="14"/>
      <c r="D217" s="187" t="s">
        <v>139</v>
      </c>
      <c r="E217" s="195" t="s">
        <v>3</v>
      </c>
      <c r="F217" s="196" t="s">
        <v>375</v>
      </c>
      <c r="G217" s="14"/>
      <c r="H217" s="197">
        <v>40</v>
      </c>
      <c r="I217" s="198"/>
      <c r="J217" s="14"/>
      <c r="K217" s="14"/>
      <c r="L217" s="194"/>
      <c r="M217" s="199"/>
      <c r="N217" s="200"/>
      <c r="O217" s="200"/>
      <c r="P217" s="200"/>
      <c r="Q217" s="200"/>
      <c r="R217" s="200"/>
      <c r="S217" s="200"/>
      <c r="T217" s="20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5" t="s">
        <v>139</v>
      </c>
      <c r="AU217" s="195" t="s">
        <v>85</v>
      </c>
      <c r="AV217" s="14" t="s">
        <v>85</v>
      </c>
      <c r="AW217" s="14" t="s">
        <v>39</v>
      </c>
      <c r="AX217" s="14" t="s">
        <v>77</v>
      </c>
      <c r="AY217" s="195" t="s">
        <v>129</v>
      </c>
    </row>
    <row r="218" s="14" customFormat="1">
      <c r="A218" s="14"/>
      <c r="B218" s="194"/>
      <c r="C218" s="14"/>
      <c r="D218" s="187" t="s">
        <v>139</v>
      </c>
      <c r="E218" s="195" t="s">
        <v>3</v>
      </c>
      <c r="F218" s="196" t="s">
        <v>376</v>
      </c>
      <c r="G218" s="14"/>
      <c r="H218" s="197">
        <v>42</v>
      </c>
      <c r="I218" s="198"/>
      <c r="J218" s="14"/>
      <c r="K218" s="14"/>
      <c r="L218" s="194"/>
      <c r="M218" s="199"/>
      <c r="N218" s="200"/>
      <c r="O218" s="200"/>
      <c r="P218" s="200"/>
      <c r="Q218" s="200"/>
      <c r="R218" s="200"/>
      <c r="S218" s="200"/>
      <c r="T218" s="20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5" t="s">
        <v>139</v>
      </c>
      <c r="AU218" s="195" t="s">
        <v>85</v>
      </c>
      <c r="AV218" s="14" t="s">
        <v>85</v>
      </c>
      <c r="AW218" s="14" t="s">
        <v>39</v>
      </c>
      <c r="AX218" s="14" t="s">
        <v>77</v>
      </c>
      <c r="AY218" s="195" t="s">
        <v>129</v>
      </c>
    </row>
    <row r="219" s="14" customFormat="1">
      <c r="A219" s="14"/>
      <c r="B219" s="194"/>
      <c r="C219" s="14"/>
      <c r="D219" s="187" t="s">
        <v>139</v>
      </c>
      <c r="E219" s="195" t="s">
        <v>3</v>
      </c>
      <c r="F219" s="196" t="s">
        <v>377</v>
      </c>
      <c r="G219" s="14"/>
      <c r="H219" s="197">
        <v>5</v>
      </c>
      <c r="I219" s="198"/>
      <c r="J219" s="14"/>
      <c r="K219" s="14"/>
      <c r="L219" s="194"/>
      <c r="M219" s="199"/>
      <c r="N219" s="200"/>
      <c r="O219" s="200"/>
      <c r="P219" s="200"/>
      <c r="Q219" s="200"/>
      <c r="R219" s="200"/>
      <c r="S219" s="200"/>
      <c r="T219" s="20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5" t="s">
        <v>139</v>
      </c>
      <c r="AU219" s="195" t="s">
        <v>85</v>
      </c>
      <c r="AV219" s="14" t="s">
        <v>85</v>
      </c>
      <c r="AW219" s="14" t="s">
        <v>39</v>
      </c>
      <c r="AX219" s="14" t="s">
        <v>77</v>
      </c>
      <c r="AY219" s="195" t="s">
        <v>129</v>
      </c>
    </row>
    <row r="220" s="14" customFormat="1">
      <c r="A220" s="14"/>
      <c r="B220" s="194"/>
      <c r="C220" s="14"/>
      <c r="D220" s="187" t="s">
        <v>139</v>
      </c>
      <c r="E220" s="195" t="s">
        <v>3</v>
      </c>
      <c r="F220" s="196" t="s">
        <v>378</v>
      </c>
      <c r="G220" s="14"/>
      <c r="H220" s="197">
        <v>11</v>
      </c>
      <c r="I220" s="198"/>
      <c r="J220" s="14"/>
      <c r="K220" s="14"/>
      <c r="L220" s="194"/>
      <c r="M220" s="199"/>
      <c r="N220" s="200"/>
      <c r="O220" s="200"/>
      <c r="P220" s="200"/>
      <c r="Q220" s="200"/>
      <c r="R220" s="200"/>
      <c r="S220" s="200"/>
      <c r="T220" s="20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195" t="s">
        <v>139</v>
      </c>
      <c r="AU220" s="195" t="s">
        <v>85</v>
      </c>
      <c r="AV220" s="14" t="s">
        <v>85</v>
      </c>
      <c r="AW220" s="14" t="s">
        <v>39</v>
      </c>
      <c r="AX220" s="14" t="s">
        <v>77</v>
      </c>
      <c r="AY220" s="195" t="s">
        <v>129</v>
      </c>
    </row>
    <row r="221" s="15" customFormat="1">
      <c r="A221" s="15"/>
      <c r="B221" s="202"/>
      <c r="C221" s="15"/>
      <c r="D221" s="187" t="s">
        <v>139</v>
      </c>
      <c r="E221" s="203" t="s">
        <v>3</v>
      </c>
      <c r="F221" s="204" t="s">
        <v>190</v>
      </c>
      <c r="G221" s="15"/>
      <c r="H221" s="205">
        <v>115</v>
      </c>
      <c r="I221" s="206"/>
      <c r="J221" s="15"/>
      <c r="K221" s="15"/>
      <c r="L221" s="202"/>
      <c r="M221" s="207"/>
      <c r="N221" s="208"/>
      <c r="O221" s="208"/>
      <c r="P221" s="208"/>
      <c r="Q221" s="208"/>
      <c r="R221" s="208"/>
      <c r="S221" s="208"/>
      <c r="T221" s="20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03" t="s">
        <v>139</v>
      </c>
      <c r="AU221" s="203" t="s">
        <v>85</v>
      </c>
      <c r="AV221" s="15" t="s">
        <v>128</v>
      </c>
      <c r="AW221" s="15" t="s">
        <v>39</v>
      </c>
      <c r="AX221" s="15" t="s">
        <v>83</v>
      </c>
      <c r="AY221" s="203" t="s">
        <v>129</v>
      </c>
    </row>
    <row r="222" s="2" customFormat="1" ht="24.15" customHeight="1">
      <c r="A222" s="38"/>
      <c r="B222" s="172"/>
      <c r="C222" s="173" t="s">
        <v>379</v>
      </c>
      <c r="D222" s="173" t="s">
        <v>132</v>
      </c>
      <c r="E222" s="174" t="s">
        <v>380</v>
      </c>
      <c r="F222" s="175" t="s">
        <v>381</v>
      </c>
      <c r="G222" s="176" t="s">
        <v>135</v>
      </c>
      <c r="H222" s="177">
        <v>12</v>
      </c>
      <c r="I222" s="178"/>
      <c r="J222" s="179">
        <f>ROUND(I222*H222,2)</f>
        <v>0</v>
      </c>
      <c r="K222" s="175" t="s">
        <v>136</v>
      </c>
      <c r="L222" s="39"/>
      <c r="M222" s="180" t="s">
        <v>3</v>
      </c>
      <c r="N222" s="181" t="s">
        <v>48</v>
      </c>
      <c r="O222" s="72"/>
      <c r="P222" s="182">
        <f>O222*H222</f>
        <v>0</v>
      </c>
      <c r="Q222" s="182">
        <v>0</v>
      </c>
      <c r="R222" s="182">
        <f>Q222*H222</f>
        <v>0</v>
      </c>
      <c r="S222" s="182">
        <v>0</v>
      </c>
      <c r="T222" s="183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84" t="s">
        <v>137</v>
      </c>
      <c r="AT222" s="184" t="s">
        <v>132</v>
      </c>
      <c r="AU222" s="184" t="s">
        <v>85</v>
      </c>
      <c r="AY222" s="18" t="s">
        <v>129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8" t="s">
        <v>83</v>
      </c>
      <c r="BK222" s="185">
        <f>ROUND(I222*H222,2)</f>
        <v>0</v>
      </c>
      <c r="BL222" s="18" t="s">
        <v>137</v>
      </c>
      <c r="BM222" s="184" t="s">
        <v>382</v>
      </c>
    </row>
    <row r="223" s="13" customFormat="1">
      <c r="A223" s="13"/>
      <c r="B223" s="186"/>
      <c r="C223" s="13"/>
      <c r="D223" s="187" t="s">
        <v>139</v>
      </c>
      <c r="E223" s="188" t="s">
        <v>3</v>
      </c>
      <c r="F223" s="189" t="s">
        <v>140</v>
      </c>
      <c r="G223" s="13"/>
      <c r="H223" s="188" t="s">
        <v>3</v>
      </c>
      <c r="I223" s="190"/>
      <c r="J223" s="13"/>
      <c r="K223" s="13"/>
      <c r="L223" s="186"/>
      <c r="M223" s="191"/>
      <c r="N223" s="192"/>
      <c r="O223" s="192"/>
      <c r="P223" s="192"/>
      <c r="Q223" s="192"/>
      <c r="R223" s="192"/>
      <c r="S223" s="192"/>
      <c r="T223" s="19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8" t="s">
        <v>139</v>
      </c>
      <c r="AU223" s="188" t="s">
        <v>85</v>
      </c>
      <c r="AV223" s="13" t="s">
        <v>83</v>
      </c>
      <c r="AW223" s="13" t="s">
        <v>39</v>
      </c>
      <c r="AX223" s="13" t="s">
        <v>77</v>
      </c>
      <c r="AY223" s="188" t="s">
        <v>129</v>
      </c>
    </row>
    <row r="224" s="14" customFormat="1">
      <c r="A224" s="14"/>
      <c r="B224" s="194"/>
      <c r="C224" s="14"/>
      <c r="D224" s="187" t="s">
        <v>139</v>
      </c>
      <c r="E224" s="195" t="s">
        <v>3</v>
      </c>
      <c r="F224" s="196" t="s">
        <v>383</v>
      </c>
      <c r="G224" s="14"/>
      <c r="H224" s="197">
        <v>9</v>
      </c>
      <c r="I224" s="198"/>
      <c r="J224" s="14"/>
      <c r="K224" s="14"/>
      <c r="L224" s="194"/>
      <c r="M224" s="199"/>
      <c r="N224" s="200"/>
      <c r="O224" s="200"/>
      <c r="P224" s="200"/>
      <c r="Q224" s="200"/>
      <c r="R224" s="200"/>
      <c r="S224" s="200"/>
      <c r="T224" s="20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5" t="s">
        <v>139</v>
      </c>
      <c r="AU224" s="195" t="s">
        <v>85</v>
      </c>
      <c r="AV224" s="14" t="s">
        <v>85</v>
      </c>
      <c r="AW224" s="14" t="s">
        <v>39</v>
      </c>
      <c r="AX224" s="14" t="s">
        <v>77</v>
      </c>
      <c r="AY224" s="195" t="s">
        <v>129</v>
      </c>
    </row>
    <row r="225" s="14" customFormat="1">
      <c r="A225" s="14"/>
      <c r="B225" s="194"/>
      <c r="C225" s="14"/>
      <c r="D225" s="187" t="s">
        <v>139</v>
      </c>
      <c r="E225" s="195" t="s">
        <v>3</v>
      </c>
      <c r="F225" s="196" t="s">
        <v>384</v>
      </c>
      <c r="G225" s="14"/>
      <c r="H225" s="197">
        <v>3</v>
      </c>
      <c r="I225" s="198"/>
      <c r="J225" s="14"/>
      <c r="K225" s="14"/>
      <c r="L225" s="194"/>
      <c r="M225" s="199"/>
      <c r="N225" s="200"/>
      <c r="O225" s="200"/>
      <c r="P225" s="200"/>
      <c r="Q225" s="200"/>
      <c r="R225" s="200"/>
      <c r="S225" s="200"/>
      <c r="T225" s="20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5" t="s">
        <v>139</v>
      </c>
      <c r="AU225" s="195" t="s">
        <v>85</v>
      </c>
      <c r="AV225" s="14" t="s">
        <v>85</v>
      </c>
      <c r="AW225" s="14" t="s">
        <v>39</v>
      </c>
      <c r="AX225" s="14" t="s">
        <v>77</v>
      </c>
      <c r="AY225" s="195" t="s">
        <v>129</v>
      </c>
    </row>
    <row r="226" s="15" customFormat="1">
      <c r="A226" s="15"/>
      <c r="B226" s="202"/>
      <c r="C226" s="15"/>
      <c r="D226" s="187" t="s">
        <v>139</v>
      </c>
      <c r="E226" s="203" t="s">
        <v>3</v>
      </c>
      <c r="F226" s="204" t="s">
        <v>190</v>
      </c>
      <c r="G226" s="15"/>
      <c r="H226" s="205">
        <v>12</v>
      </c>
      <c r="I226" s="206"/>
      <c r="J226" s="15"/>
      <c r="K226" s="15"/>
      <c r="L226" s="202"/>
      <c r="M226" s="207"/>
      <c r="N226" s="208"/>
      <c r="O226" s="208"/>
      <c r="P226" s="208"/>
      <c r="Q226" s="208"/>
      <c r="R226" s="208"/>
      <c r="S226" s="208"/>
      <c r="T226" s="209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03" t="s">
        <v>139</v>
      </c>
      <c r="AU226" s="203" t="s">
        <v>85</v>
      </c>
      <c r="AV226" s="15" t="s">
        <v>128</v>
      </c>
      <c r="AW226" s="15" t="s">
        <v>39</v>
      </c>
      <c r="AX226" s="15" t="s">
        <v>83</v>
      </c>
      <c r="AY226" s="203" t="s">
        <v>129</v>
      </c>
    </row>
    <row r="227" s="2" customFormat="1" ht="24.15" customHeight="1">
      <c r="A227" s="38"/>
      <c r="B227" s="172"/>
      <c r="C227" s="173" t="s">
        <v>385</v>
      </c>
      <c r="D227" s="173" t="s">
        <v>132</v>
      </c>
      <c r="E227" s="174" t="s">
        <v>386</v>
      </c>
      <c r="F227" s="175" t="s">
        <v>387</v>
      </c>
      <c r="G227" s="176" t="s">
        <v>135</v>
      </c>
      <c r="H227" s="177">
        <v>6</v>
      </c>
      <c r="I227" s="178"/>
      <c r="J227" s="179">
        <f>ROUND(I227*H227,2)</f>
        <v>0</v>
      </c>
      <c r="K227" s="175" t="s">
        <v>136</v>
      </c>
      <c r="L227" s="39"/>
      <c r="M227" s="180" t="s">
        <v>3</v>
      </c>
      <c r="N227" s="181" t="s">
        <v>48</v>
      </c>
      <c r="O227" s="72"/>
      <c r="P227" s="182">
        <f>O227*H227</f>
        <v>0</v>
      </c>
      <c r="Q227" s="182">
        <v>0</v>
      </c>
      <c r="R227" s="182">
        <f>Q227*H227</f>
        <v>0</v>
      </c>
      <c r="S227" s="182">
        <v>0</v>
      </c>
      <c r="T227" s="183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84" t="s">
        <v>137</v>
      </c>
      <c r="AT227" s="184" t="s">
        <v>132</v>
      </c>
      <c r="AU227" s="184" t="s">
        <v>85</v>
      </c>
      <c r="AY227" s="18" t="s">
        <v>129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8" t="s">
        <v>83</v>
      </c>
      <c r="BK227" s="185">
        <f>ROUND(I227*H227,2)</f>
        <v>0</v>
      </c>
      <c r="BL227" s="18" t="s">
        <v>137</v>
      </c>
      <c r="BM227" s="184" t="s">
        <v>388</v>
      </c>
    </row>
    <row r="228" s="13" customFormat="1">
      <c r="A228" s="13"/>
      <c r="B228" s="186"/>
      <c r="C228" s="13"/>
      <c r="D228" s="187" t="s">
        <v>139</v>
      </c>
      <c r="E228" s="188" t="s">
        <v>3</v>
      </c>
      <c r="F228" s="189" t="s">
        <v>140</v>
      </c>
      <c r="G228" s="13"/>
      <c r="H228" s="188" t="s">
        <v>3</v>
      </c>
      <c r="I228" s="190"/>
      <c r="J228" s="13"/>
      <c r="K228" s="13"/>
      <c r="L228" s="186"/>
      <c r="M228" s="191"/>
      <c r="N228" s="192"/>
      <c r="O228" s="192"/>
      <c r="P228" s="192"/>
      <c r="Q228" s="192"/>
      <c r="R228" s="192"/>
      <c r="S228" s="192"/>
      <c r="T228" s="19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8" t="s">
        <v>139</v>
      </c>
      <c r="AU228" s="188" t="s">
        <v>85</v>
      </c>
      <c r="AV228" s="13" t="s">
        <v>83</v>
      </c>
      <c r="AW228" s="13" t="s">
        <v>39</v>
      </c>
      <c r="AX228" s="13" t="s">
        <v>77</v>
      </c>
      <c r="AY228" s="188" t="s">
        <v>129</v>
      </c>
    </row>
    <row r="229" s="14" customFormat="1">
      <c r="A229" s="14"/>
      <c r="B229" s="194"/>
      <c r="C229" s="14"/>
      <c r="D229" s="187" t="s">
        <v>139</v>
      </c>
      <c r="E229" s="195" t="s">
        <v>3</v>
      </c>
      <c r="F229" s="196" t="s">
        <v>389</v>
      </c>
      <c r="G229" s="14"/>
      <c r="H229" s="197">
        <v>6</v>
      </c>
      <c r="I229" s="198"/>
      <c r="J229" s="14"/>
      <c r="K229" s="14"/>
      <c r="L229" s="194"/>
      <c r="M229" s="199"/>
      <c r="N229" s="200"/>
      <c r="O229" s="200"/>
      <c r="P229" s="200"/>
      <c r="Q229" s="200"/>
      <c r="R229" s="200"/>
      <c r="S229" s="200"/>
      <c r="T229" s="20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5" t="s">
        <v>139</v>
      </c>
      <c r="AU229" s="195" t="s">
        <v>85</v>
      </c>
      <c r="AV229" s="14" t="s">
        <v>85</v>
      </c>
      <c r="AW229" s="14" t="s">
        <v>39</v>
      </c>
      <c r="AX229" s="14" t="s">
        <v>83</v>
      </c>
      <c r="AY229" s="195" t="s">
        <v>129</v>
      </c>
    </row>
    <row r="230" s="12" customFormat="1" ht="22.8" customHeight="1">
      <c r="A230" s="12"/>
      <c r="B230" s="159"/>
      <c r="C230" s="12"/>
      <c r="D230" s="160" t="s">
        <v>76</v>
      </c>
      <c r="E230" s="170" t="s">
        <v>228</v>
      </c>
      <c r="F230" s="170" t="s">
        <v>228</v>
      </c>
      <c r="G230" s="12"/>
      <c r="H230" s="12"/>
      <c r="I230" s="162"/>
      <c r="J230" s="171">
        <f>BK230</f>
        <v>0</v>
      </c>
      <c r="K230" s="12"/>
      <c r="L230" s="159"/>
      <c r="M230" s="164"/>
      <c r="N230" s="165"/>
      <c r="O230" s="165"/>
      <c r="P230" s="166">
        <f>SUM(P231:P233)</f>
        <v>0</v>
      </c>
      <c r="Q230" s="165"/>
      <c r="R230" s="166">
        <f>SUM(R231:R233)</f>
        <v>0</v>
      </c>
      <c r="S230" s="165"/>
      <c r="T230" s="167">
        <f>SUM(T231:T233)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60" t="s">
        <v>128</v>
      </c>
      <c r="AT230" s="168" t="s">
        <v>76</v>
      </c>
      <c r="AU230" s="168" t="s">
        <v>83</v>
      </c>
      <c r="AY230" s="160" t="s">
        <v>129</v>
      </c>
      <c r="BK230" s="169">
        <f>SUM(BK231:BK233)</f>
        <v>0</v>
      </c>
    </row>
    <row r="231" s="2" customFormat="1" ht="24.15" customHeight="1">
      <c r="A231" s="38"/>
      <c r="B231" s="172"/>
      <c r="C231" s="173" t="s">
        <v>390</v>
      </c>
      <c r="D231" s="173" t="s">
        <v>132</v>
      </c>
      <c r="E231" s="174" t="s">
        <v>230</v>
      </c>
      <c r="F231" s="175" t="s">
        <v>231</v>
      </c>
      <c r="G231" s="176" t="s">
        <v>135</v>
      </c>
      <c r="H231" s="177">
        <v>4</v>
      </c>
      <c r="I231" s="178"/>
      <c r="J231" s="179">
        <f>ROUND(I231*H231,2)</f>
        <v>0</v>
      </c>
      <c r="K231" s="175" t="s">
        <v>136</v>
      </c>
      <c r="L231" s="39"/>
      <c r="M231" s="180" t="s">
        <v>3</v>
      </c>
      <c r="N231" s="181" t="s">
        <v>48</v>
      </c>
      <c r="O231" s="72"/>
      <c r="P231" s="182">
        <f>O231*H231</f>
        <v>0</v>
      </c>
      <c r="Q231" s="182">
        <v>0</v>
      </c>
      <c r="R231" s="182">
        <f>Q231*H231</f>
        <v>0</v>
      </c>
      <c r="S231" s="182">
        <v>0</v>
      </c>
      <c r="T231" s="183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84" t="s">
        <v>137</v>
      </c>
      <c r="AT231" s="184" t="s">
        <v>132</v>
      </c>
      <c r="AU231" s="184" t="s">
        <v>85</v>
      </c>
      <c r="AY231" s="18" t="s">
        <v>129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8" t="s">
        <v>83</v>
      </c>
      <c r="BK231" s="185">
        <f>ROUND(I231*H231,2)</f>
        <v>0</v>
      </c>
      <c r="BL231" s="18" t="s">
        <v>137</v>
      </c>
      <c r="BM231" s="184" t="s">
        <v>232</v>
      </c>
    </row>
    <row r="232" s="13" customFormat="1">
      <c r="A232" s="13"/>
      <c r="B232" s="186"/>
      <c r="C232" s="13"/>
      <c r="D232" s="187" t="s">
        <v>139</v>
      </c>
      <c r="E232" s="188" t="s">
        <v>3</v>
      </c>
      <c r="F232" s="189" t="s">
        <v>140</v>
      </c>
      <c r="G232" s="13"/>
      <c r="H232" s="188" t="s">
        <v>3</v>
      </c>
      <c r="I232" s="190"/>
      <c r="J232" s="13"/>
      <c r="K232" s="13"/>
      <c r="L232" s="186"/>
      <c r="M232" s="191"/>
      <c r="N232" s="192"/>
      <c r="O232" s="192"/>
      <c r="P232" s="192"/>
      <c r="Q232" s="192"/>
      <c r="R232" s="192"/>
      <c r="S232" s="192"/>
      <c r="T232" s="19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8" t="s">
        <v>139</v>
      </c>
      <c r="AU232" s="188" t="s">
        <v>85</v>
      </c>
      <c r="AV232" s="13" t="s">
        <v>83</v>
      </c>
      <c r="AW232" s="13" t="s">
        <v>39</v>
      </c>
      <c r="AX232" s="13" t="s">
        <v>77</v>
      </c>
      <c r="AY232" s="188" t="s">
        <v>129</v>
      </c>
    </row>
    <row r="233" s="14" customFormat="1">
      <c r="A233" s="14"/>
      <c r="B233" s="194"/>
      <c r="C233" s="14"/>
      <c r="D233" s="187" t="s">
        <v>139</v>
      </c>
      <c r="E233" s="195" t="s">
        <v>3</v>
      </c>
      <c r="F233" s="196" t="s">
        <v>391</v>
      </c>
      <c r="G233" s="14"/>
      <c r="H233" s="197">
        <v>4</v>
      </c>
      <c r="I233" s="198"/>
      <c r="J233" s="14"/>
      <c r="K233" s="14"/>
      <c r="L233" s="194"/>
      <c r="M233" s="199"/>
      <c r="N233" s="200"/>
      <c r="O233" s="200"/>
      <c r="P233" s="200"/>
      <c r="Q233" s="200"/>
      <c r="R233" s="200"/>
      <c r="S233" s="200"/>
      <c r="T233" s="20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5" t="s">
        <v>139</v>
      </c>
      <c r="AU233" s="195" t="s">
        <v>85</v>
      </c>
      <c r="AV233" s="14" t="s">
        <v>85</v>
      </c>
      <c r="AW233" s="14" t="s">
        <v>39</v>
      </c>
      <c r="AX233" s="14" t="s">
        <v>83</v>
      </c>
      <c r="AY233" s="195" t="s">
        <v>129</v>
      </c>
    </row>
    <row r="234" s="12" customFormat="1" ht="22.8" customHeight="1">
      <c r="A234" s="12"/>
      <c r="B234" s="159"/>
      <c r="C234" s="12"/>
      <c r="D234" s="160" t="s">
        <v>76</v>
      </c>
      <c r="E234" s="170" t="s">
        <v>392</v>
      </c>
      <c r="F234" s="170" t="s">
        <v>393</v>
      </c>
      <c r="G234" s="12"/>
      <c r="H234" s="12"/>
      <c r="I234" s="162"/>
      <c r="J234" s="171">
        <f>BK234</f>
        <v>0</v>
      </c>
      <c r="K234" s="12"/>
      <c r="L234" s="159"/>
      <c r="M234" s="164"/>
      <c r="N234" s="165"/>
      <c r="O234" s="165"/>
      <c r="P234" s="166">
        <f>SUM(P235:P246)</f>
        <v>0</v>
      </c>
      <c r="Q234" s="165"/>
      <c r="R234" s="166">
        <f>SUM(R235:R246)</f>
        <v>0</v>
      </c>
      <c r="S234" s="165"/>
      <c r="T234" s="167">
        <f>SUM(T235:T246)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60" t="s">
        <v>128</v>
      </c>
      <c r="AT234" s="168" t="s">
        <v>76</v>
      </c>
      <c r="AU234" s="168" t="s">
        <v>83</v>
      </c>
      <c r="AY234" s="160" t="s">
        <v>129</v>
      </c>
      <c r="BK234" s="169">
        <f>SUM(BK235:BK246)</f>
        <v>0</v>
      </c>
    </row>
    <row r="235" s="2" customFormat="1" ht="24.15" customHeight="1">
      <c r="A235" s="38"/>
      <c r="B235" s="172"/>
      <c r="C235" s="173" t="s">
        <v>394</v>
      </c>
      <c r="D235" s="173" t="s">
        <v>132</v>
      </c>
      <c r="E235" s="174" t="s">
        <v>395</v>
      </c>
      <c r="F235" s="175" t="s">
        <v>396</v>
      </c>
      <c r="G235" s="176" t="s">
        <v>135</v>
      </c>
      <c r="H235" s="177">
        <v>3</v>
      </c>
      <c r="I235" s="178"/>
      <c r="J235" s="179">
        <f>ROUND(I235*H235,2)</f>
        <v>0</v>
      </c>
      <c r="K235" s="175" t="s">
        <v>136</v>
      </c>
      <c r="L235" s="39"/>
      <c r="M235" s="180" t="s">
        <v>3</v>
      </c>
      <c r="N235" s="181" t="s">
        <v>48</v>
      </c>
      <c r="O235" s="72"/>
      <c r="P235" s="182">
        <f>O235*H235</f>
        <v>0</v>
      </c>
      <c r="Q235" s="182">
        <v>0</v>
      </c>
      <c r="R235" s="182">
        <f>Q235*H235</f>
        <v>0</v>
      </c>
      <c r="S235" s="182">
        <v>0</v>
      </c>
      <c r="T235" s="183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84" t="s">
        <v>137</v>
      </c>
      <c r="AT235" s="184" t="s">
        <v>132</v>
      </c>
      <c r="AU235" s="184" t="s">
        <v>85</v>
      </c>
      <c r="AY235" s="18" t="s">
        <v>129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18" t="s">
        <v>83</v>
      </c>
      <c r="BK235" s="185">
        <f>ROUND(I235*H235,2)</f>
        <v>0</v>
      </c>
      <c r="BL235" s="18" t="s">
        <v>137</v>
      </c>
      <c r="BM235" s="184" t="s">
        <v>397</v>
      </c>
    </row>
    <row r="236" s="13" customFormat="1">
      <c r="A236" s="13"/>
      <c r="B236" s="186"/>
      <c r="C236" s="13"/>
      <c r="D236" s="187" t="s">
        <v>139</v>
      </c>
      <c r="E236" s="188" t="s">
        <v>3</v>
      </c>
      <c r="F236" s="189" t="s">
        <v>140</v>
      </c>
      <c r="G236" s="13"/>
      <c r="H236" s="188" t="s">
        <v>3</v>
      </c>
      <c r="I236" s="190"/>
      <c r="J236" s="13"/>
      <c r="K236" s="13"/>
      <c r="L236" s="186"/>
      <c r="M236" s="191"/>
      <c r="N236" s="192"/>
      <c r="O236" s="192"/>
      <c r="P236" s="192"/>
      <c r="Q236" s="192"/>
      <c r="R236" s="192"/>
      <c r="S236" s="192"/>
      <c r="T236" s="19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8" t="s">
        <v>139</v>
      </c>
      <c r="AU236" s="188" t="s">
        <v>85</v>
      </c>
      <c r="AV236" s="13" t="s">
        <v>83</v>
      </c>
      <c r="AW236" s="13" t="s">
        <v>39</v>
      </c>
      <c r="AX236" s="13" t="s">
        <v>77</v>
      </c>
      <c r="AY236" s="188" t="s">
        <v>129</v>
      </c>
    </row>
    <row r="237" s="14" customFormat="1">
      <c r="A237" s="14"/>
      <c r="B237" s="194"/>
      <c r="C237" s="14"/>
      <c r="D237" s="187" t="s">
        <v>139</v>
      </c>
      <c r="E237" s="195" t="s">
        <v>3</v>
      </c>
      <c r="F237" s="196" t="s">
        <v>398</v>
      </c>
      <c r="G237" s="14"/>
      <c r="H237" s="197">
        <v>3</v>
      </c>
      <c r="I237" s="198"/>
      <c r="J237" s="14"/>
      <c r="K237" s="14"/>
      <c r="L237" s="194"/>
      <c r="M237" s="199"/>
      <c r="N237" s="200"/>
      <c r="O237" s="200"/>
      <c r="P237" s="200"/>
      <c r="Q237" s="200"/>
      <c r="R237" s="200"/>
      <c r="S237" s="200"/>
      <c r="T237" s="20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5" t="s">
        <v>139</v>
      </c>
      <c r="AU237" s="195" t="s">
        <v>85</v>
      </c>
      <c r="AV237" s="14" t="s">
        <v>85</v>
      </c>
      <c r="AW237" s="14" t="s">
        <v>39</v>
      </c>
      <c r="AX237" s="14" t="s">
        <v>83</v>
      </c>
      <c r="AY237" s="195" t="s">
        <v>129</v>
      </c>
    </row>
    <row r="238" s="2" customFormat="1" ht="24.15" customHeight="1">
      <c r="A238" s="38"/>
      <c r="B238" s="172"/>
      <c r="C238" s="173" t="s">
        <v>399</v>
      </c>
      <c r="D238" s="173" t="s">
        <v>132</v>
      </c>
      <c r="E238" s="174" t="s">
        <v>400</v>
      </c>
      <c r="F238" s="175" t="s">
        <v>401</v>
      </c>
      <c r="G238" s="176" t="s">
        <v>135</v>
      </c>
      <c r="H238" s="177">
        <v>5</v>
      </c>
      <c r="I238" s="178"/>
      <c r="J238" s="179">
        <f>ROUND(I238*H238,2)</f>
        <v>0</v>
      </c>
      <c r="K238" s="175" t="s">
        <v>136</v>
      </c>
      <c r="L238" s="39"/>
      <c r="M238" s="180" t="s">
        <v>3</v>
      </c>
      <c r="N238" s="181" t="s">
        <v>48</v>
      </c>
      <c r="O238" s="72"/>
      <c r="P238" s="182">
        <f>O238*H238</f>
        <v>0</v>
      </c>
      <c r="Q238" s="182">
        <v>0</v>
      </c>
      <c r="R238" s="182">
        <f>Q238*H238</f>
        <v>0</v>
      </c>
      <c r="S238" s="182">
        <v>0</v>
      </c>
      <c r="T238" s="183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84" t="s">
        <v>137</v>
      </c>
      <c r="AT238" s="184" t="s">
        <v>132</v>
      </c>
      <c r="AU238" s="184" t="s">
        <v>85</v>
      </c>
      <c r="AY238" s="18" t="s">
        <v>129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8" t="s">
        <v>83</v>
      </c>
      <c r="BK238" s="185">
        <f>ROUND(I238*H238,2)</f>
        <v>0</v>
      </c>
      <c r="BL238" s="18" t="s">
        <v>137</v>
      </c>
      <c r="BM238" s="184" t="s">
        <v>402</v>
      </c>
    </row>
    <row r="239" s="13" customFormat="1">
      <c r="A239" s="13"/>
      <c r="B239" s="186"/>
      <c r="C239" s="13"/>
      <c r="D239" s="187" t="s">
        <v>139</v>
      </c>
      <c r="E239" s="188" t="s">
        <v>3</v>
      </c>
      <c r="F239" s="189" t="s">
        <v>140</v>
      </c>
      <c r="G239" s="13"/>
      <c r="H239" s="188" t="s">
        <v>3</v>
      </c>
      <c r="I239" s="190"/>
      <c r="J239" s="13"/>
      <c r="K239" s="13"/>
      <c r="L239" s="186"/>
      <c r="M239" s="191"/>
      <c r="N239" s="192"/>
      <c r="O239" s="192"/>
      <c r="P239" s="192"/>
      <c r="Q239" s="192"/>
      <c r="R239" s="192"/>
      <c r="S239" s="192"/>
      <c r="T239" s="19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8" t="s">
        <v>139</v>
      </c>
      <c r="AU239" s="188" t="s">
        <v>85</v>
      </c>
      <c r="AV239" s="13" t="s">
        <v>83</v>
      </c>
      <c r="AW239" s="13" t="s">
        <v>39</v>
      </c>
      <c r="AX239" s="13" t="s">
        <v>77</v>
      </c>
      <c r="AY239" s="188" t="s">
        <v>129</v>
      </c>
    </row>
    <row r="240" s="14" customFormat="1">
      <c r="A240" s="14"/>
      <c r="B240" s="194"/>
      <c r="C240" s="14"/>
      <c r="D240" s="187" t="s">
        <v>139</v>
      </c>
      <c r="E240" s="195" t="s">
        <v>3</v>
      </c>
      <c r="F240" s="196" t="s">
        <v>403</v>
      </c>
      <c r="G240" s="14"/>
      <c r="H240" s="197">
        <v>5</v>
      </c>
      <c r="I240" s="198"/>
      <c r="J240" s="14"/>
      <c r="K240" s="14"/>
      <c r="L240" s="194"/>
      <c r="M240" s="199"/>
      <c r="N240" s="200"/>
      <c r="O240" s="200"/>
      <c r="P240" s="200"/>
      <c r="Q240" s="200"/>
      <c r="R240" s="200"/>
      <c r="S240" s="200"/>
      <c r="T240" s="20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5" t="s">
        <v>139</v>
      </c>
      <c r="AU240" s="195" t="s">
        <v>85</v>
      </c>
      <c r="AV240" s="14" t="s">
        <v>85</v>
      </c>
      <c r="AW240" s="14" t="s">
        <v>39</v>
      </c>
      <c r="AX240" s="14" t="s">
        <v>83</v>
      </c>
      <c r="AY240" s="195" t="s">
        <v>129</v>
      </c>
    </row>
    <row r="241" s="2" customFormat="1" ht="24.15" customHeight="1">
      <c r="A241" s="38"/>
      <c r="B241" s="172"/>
      <c r="C241" s="173" t="s">
        <v>404</v>
      </c>
      <c r="D241" s="173" t="s">
        <v>132</v>
      </c>
      <c r="E241" s="174" t="s">
        <v>405</v>
      </c>
      <c r="F241" s="175" t="s">
        <v>406</v>
      </c>
      <c r="G241" s="176" t="s">
        <v>135</v>
      </c>
      <c r="H241" s="177">
        <v>15</v>
      </c>
      <c r="I241" s="178"/>
      <c r="J241" s="179">
        <f>ROUND(I241*H241,2)</f>
        <v>0</v>
      </c>
      <c r="K241" s="175" t="s">
        <v>136</v>
      </c>
      <c r="L241" s="39"/>
      <c r="M241" s="180" t="s">
        <v>3</v>
      </c>
      <c r="N241" s="181" t="s">
        <v>48</v>
      </c>
      <c r="O241" s="72"/>
      <c r="P241" s="182">
        <f>O241*H241</f>
        <v>0</v>
      </c>
      <c r="Q241" s="182">
        <v>0</v>
      </c>
      <c r="R241" s="182">
        <f>Q241*H241</f>
        <v>0</v>
      </c>
      <c r="S241" s="182">
        <v>0</v>
      </c>
      <c r="T241" s="183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84" t="s">
        <v>137</v>
      </c>
      <c r="AT241" s="184" t="s">
        <v>132</v>
      </c>
      <c r="AU241" s="184" t="s">
        <v>85</v>
      </c>
      <c r="AY241" s="18" t="s">
        <v>129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18" t="s">
        <v>83</v>
      </c>
      <c r="BK241" s="185">
        <f>ROUND(I241*H241,2)</f>
        <v>0</v>
      </c>
      <c r="BL241" s="18" t="s">
        <v>137</v>
      </c>
      <c r="BM241" s="184" t="s">
        <v>407</v>
      </c>
    </row>
    <row r="242" s="13" customFormat="1">
      <c r="A242" s="13"/>
      <c r="B242" s="186"/>
      <c r="C242" s="13"/>
      <c r="D242" s="187" t="s">
        <v>139</v>
      </c>
      <c r="E242" s="188" t="s">
        <v>3</v>
      </c>
      <c r="F242" s="189" t="s">
        <v>140</v>
      </c>
      <c r="G242" s="13"/>
      <c r="H242" s="188" t="s">
        <v>3</v>
      </c>
      <c r="I242" s="190"/>
      <c r="J242" s="13"/>
      <c r="K242" s="13"/>
      <c r="L242" s="186"/>
      <c r="M242" s="191"/>
      <c r="N242" s="192"/>
      <c r="O242" s="192"/>
      <c r="P242" s="192"/>
      <c r="Q242" s="192"/>
      <c r="R242" s="192"/>
      <c r="S242" s="192"/>
      <c r="T242" s="19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8" t="s">
        <v>139</v>
      </c>
      <c r="AU242" s="188" t="s">
        <v>85</v>
      </c>
      <c r="AV242" s="13" t="s">
        <v>83</v>
      </c>
      <c r="AW242" s="13" t="s">
        <v>39</v>
      </c>
      <c r="AX242" s="13" t="s">
        <v>77</v>
      </c>
      <c r="AY242" s="188" t="s">
        <v>129</v>
      </c>
    </row>
    <row r="243" s="14" customFormat="1">
      <c r="A243" s="14"/>
      <c r="B243" s="194"/>
      <c r="C243" s="14"/>
      <c r="D243" s="187" t="s">
        <v>139</v>
      </c>
      <c r="E243" s="195" t="s">
        <v>3</v>
      </c>
      <c r="F243" s="196" t="s">
        <v>408</v>
      </c>
      <c r="G243" s="14"/>
      <c r="H243" s="197">
        <v>5</v>
      </c>
      <c r="I243" s="198"/>
      <c r="J243" s="14"/>
      <c r="K243" s="14"/>
      <c r="L243" s="194"/>
      <c r="M243" s="199"/>
      <c r="N243" s="200"/>
      <c r="O243" s="200"/>
      <c r="P243" s="200"/>
      <c r="Q243" s="200"/>
      <c r="R243" s="200"/>
      <c r="S243" s="200"/>
      <c r="T243" s="20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5" t="s">
        <v>139</v>
      </c>
      <c r="AU243" s="195" t="s">
        <v>85</v>
      </c>
      <c r="AV243" s="14" t="s">
        <v>85</v>
      </c>
      <c r="AW243" s="14" t="s">
        <v>39</v>
      </c>
      <c r="AX243" s="14" t="s">
        <v>77</v>
      </c>
      <c r="AY243" s="195" t="s">
        <v>129</v>
      </c>
    </row>
    <row r="244" s="14" customFormat="1">
      <c r="A244" s="14"/>
      <c r="B244" s="194"/>
      <c r="C244" s="14"/>
      <c r="D244" s="187" t="s">
        <v>139</v>
      </c>
      <c r="E244" s="195" t="s">
        <v>3</v>
      </c>
      <c r="F244" s="196" t="s">
        <v>409</v>
      </c>
      <c r="G244" s="14"/>
      <c r="H244" s="197">
        <v>5</v>
      </c>
      <c r="I244" s="198"/>
      <c r="J244" s="14"/>
      <c r="K244" s="14"/>
      <c r="L244" s="194"/>
      <c r="M244" s="199"/>
      <c r="N244" s="200"/>
      <c r="O244" s="200"/>
      <c r="P244" s="200"/>
      <c r="Q244" s="200"/>
      <c r="R244" s="200"/>
      <c r="S244" s="200"/>
      <c r="T244" s="20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5" t="s">
        <v>139</v>
      </c>
      <c r="AU244" s="195" t="s">
        <v>85</v>
      </c>
      <c r="AV244" s="14" t="s">
        <v>85</v>
      </c>
      <c r="AW244" s="14" t="s">
        <v>39</v>
      </c>
      <c r="AX244" s="14" t="s">
        <v>77</v>
      </c>
      <c r="AY244" s="195" t="s">
        <v>129</v>
      </c>
    </row>
    <row r="245" s="14" customFormat="1">
      <c r="A245" s="14"/>
      <c r="B245" s="194"/>
      <c r="C245" s="14"/>
      <c r="D245" s="187" t="s">
        <v>139</v>
      </c>
      <c r="E245" s="195" t="s">
        <v>3</v>
      </c>
      <c r="F245" s="196" t="s">
        <v>410</v>
      </c>
      <c r="G245" s="14"/>
      <c r="H245" s="197">
        <v>5</v>
      </c>
      <c r="I245" s="198"/>
      <c r="J245" s="14"/>
      <c r="K245" s="14"/>
      <c r="L245" s="194"/>
      <c r="M245" s="199"/>
      <c r="N245" s="200"/>
      <c r="O245" s="200"/>
      <c r="P245" s="200"/>
      <c r="Q245" s="200"/>
      <c r="R245" s="200"/>
      <c r="S245" s="200"/>
      <c r="T245" s="20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5" t="s">
        <v>139</v>
      </c>
      <c r="AU245" s="195" t="s">
        <v>85</v>
      </c>
      <c r="AV245" s="14" t="s">
        <v>85</v>
      </c>
      <c r="AW245" s="14" t="s">
        <v>39</v>
      </c>
      <c r="AX245" s="14" t="s">
        <v>77</v>
      </c>
      <c r="AY245" s="195" t="s">
        <v>129</v>
      </c>
    </row>
    <row r="246" s="15" customFormat="1">
      <c r="A246" s="15"/>
      <c r="B246" s="202"/>
      <c r="C246" s="15"/>
      <c r="D246" s="187" t="s">
        <v>139</v>
      </c>
      <c r="E246" s="203" t="s">
        <v>3</v>
      </c>
      <c r="F246" s="204" t="s">
        <v>190</v>
      </c>
      <c r="G246" s="15"/>
      <c r="H246" s="205">
        <v>15</v>
      </c>
      <c r="I246" s="206"/>
      <c r="J246" s="15"/>
      <c r="K246" s="15"/>
      <c r="L246" s="202"/>
      <c r="M246" s="207"/>
      <c r="N246" s="208"/>
      <c r="O246" s="208"/>
      <c r="P246" s="208"/>
      <c r="Q246" s="208"/>
      <c r="R246" s="208"/>
      <c r="S246" s="208"/>
      <c r="T246" s="209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03" t="s">
        <v>139</v>
      </c>
      <c r="AU246" s="203" t="s">
        <v>85</v>
      </c>
      <c r="AV246" s="15" t="s">
        <v>128</v>
      </c>
      <c r="AW246" s="15" t="s">
        <v>39</v>
      </c>
      <c r="AX246" s="15" t="s">
        <v>83</v>
      </c>
      <c r="AY246" s="203" t="s">
        <v>129</v>
      </c>
    </row>
    <row r="247" s="12" customFormat="1" ht="22.8" customHeight="1">
      <c r="A247" s="12"/>
      <c r="B247" s="159"/>
      <c r="C247" s="12"/>
      <c r="D247" s="160" t="s">
        <v>76</v>
      </c>
      <c r="E247" s="170" t="s">
        <v>245</v>
      </c>
      <c r="F247" s="170" t="s">
        <v>411</v>
      </c>
      <c r="G247" s="12"/>
      <c r="H247" s="12"/>
      <c r="I247" s="162"/>
      <c r="J247" s="171">
        <f>BK247</f>
        <v>0</v>
      </c>
      <c r="K247" s="12"/>
      <c r="L247" s="159"/>
      <c r="M247" s="164"/>
      <c r="N247" s="165"/>
      <c r="O247" s="165"/>
      <c r="P247" s="166">
        <f>SUM(P248:P253)</f>
        <v>0</v>
      </c>
      <c r="Q247" s="165"/>
      <c r="R247" s="166">
        <f>SUM(R248:R253)</f>
        <v>0</v>
      </c>
      <c r="S247" s="165"/>
      <c r="T247" s="167">
        <f>SUM(T248:T253)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60" t="s">
        <v>128</v>
      </c>
      <c r="AT247" s="168" t="s">
        <v>76</v>
      </c>
      <c r="AU247" s="168" t="s">
        <v>83</v>
      </c>
      <c r="AY247" s="160" t="s">
        <v>129</v>
      </c>
      <c r="BK247" s="169">
        <f>SUM(BK248:BK253)</f>
        <v>0</v>
      </c>
    </row>
    <row r="248" s="2" customFormat="1" ht="24.15" customHeight="1">
      <c r="A248" s="38"/>
      <c r="B248" s="172"/>
      <c r="C248" s="173" t="s">
        <v>412</v>
      </c>
      <c r="D248" s="173" t="s">
        <v>132</v>
      </c>
      <c r="E248" s="174" t="s">
        <v>248</v>
      </c>
      <c r="F248" s="175" t="s">
        <v>249</v>
      </c>
      <c r="G248" s="176" t="s">
        <v>135</v>
      </c>
      <c r="H248" s="177">
        <v>21</v>
      </c>
      <c r="I248" s="178"/>
      <c r="J248" s="179">
        <f>ROUND(I248*H248,2)</f>
        <v>0</v>
      </c>
      <c r="K248" s="175" t="s">
        <v>136</v>
      </c>
      <c r="L248" s="39"/>
      <c r="M248" s="180" t="s">
        <v>3</v>
      </c>
      <c r="N248" s="181" t="s">
        <v>48</v>
      </c>
      <c r="O248" s="72"/>
      <c r="P248" s="182">
        <f>O248*H248</f>
        <v>0</v>
      </c>
      <c r="Q248" s="182">
        <v>0</v>
      </c>
      <c r="R248" s="182">
        <f>Q248*H248</f>
        <v>0</v>
      </c>
      <c r="S248" s="182">
        <v>0</v>
      </c>
      <c r="T248" s="183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84" t="s">
        <v>137</v>
      </c>
      <c r="AT248" s="184" t="s">
        <v>132</v>
      </c>
      <c r="AU248" s="184" t="s">
        <v>85</v>
      </c>
      <c r="AY248" s="18" t="s">
        <v>129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8" t="s">
        <v>83</v>
      </c>
      <c r="BK248" s="185">
        <f>ROUND(I248*H248,2)</f>
        <v>0</v>
      </c>
      <c r="BL248" s="18" t="s">
        <v>137</v>
      </c>
      <c r="BM248" s="184" t="s">
        <v>413</v>
      </c>
    </row>
    <row r="249" s="13" customFormat="1">
      <c r="A249" s="13"/>
      <c r="B249" s="186"/>
      <c r="C249" s="13"/>
      <c r="D249" s="187" t="s">
        <v>139</v>
      </c>
      <c r="E249" s="188" t="s">
        <v>3</v>
      </c>
      <c r="F249" s="189" t="s">
        <v>140</v>
      </c>
      <c r="G249" s="13"/>
      <c r="H249" s="188" t="s">
        <v>3</v>
      </c>
      <c r="I249" s="190"/>
      <c r="J249" s="13"/>
      <c r="K249" s="13"/>
      <c r="L249" s="186"/>
      <c r="M249" s="191"/>
      <c r="N249" s="192"/>
      <c r="O249" s="192"/>
      <c r="P249" s="192"/>
      <c r="Q249" s="192"/>
      <c r="R249" s="192"/>
      <c r="S249" s="192"/>
      <c r="T249" s="19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8" t="s">
        <v>139</v>
      </c>
      <c r="AU249" s="188" t="s">
        <v>85</v>
      </c>
      <c r="AV249" s="13" t="s">
        <v>83</v>
      </c>
      <c r="AW249" s="13" t="s">
        <v>39</v>
      </c>
      <c r="AX249" s="13" t="s">
        <v>77</v>
      </c>
      <c r="AY249" s="188" t="s">
        <v>129</v>
      </c>
    </row>
    <row r="250" s="14" customFormat="1">
      <c r="A250" s="14"/>
      <c r="B250" s="194"/>
      <c r="C250" s="14"/>
      <c r="D250" s="187" t="s">
        <v>139</v>
      </c>
      <c r="E250" s="195" t="s">
        <v>3</v>
      </c>
      <c r="F250" s="196" t="s">
        <v>414</v>
      </c>
      <c r="G250" s="14"/>
      <c r="H250" s="197">
        <v>21</v>
      </c>
      <c r="I250" s="198"/>
      <c r="J250" s="14"/>
      <c r="K250" s="14"/>
      <c r="L250" s="194"/>
      <c r="M250" s="199"/>
      <c r="N250" s="200"/>
      <c r="O250" s="200"/>
      <c r="P250" s="200"/>
      <c r="Q250" s="200"/>
      <c r="R250" s="200"/>
      <c r="S250" s="200"/>
      <c r="T250" s="20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195" t="s">
        <v>139</v>
      </c>
      <c r="AU250" s="195" t="s">
        <v>85</v>
      </c>
      <c r="AV250" s="14" t="s">
        <v>85</v>
      </c>
      <c r="AW250" s="14" t="s">
        <v>39</v>
      </c>
      <c r="AX250" s="14" t="s">
        <v>83</v>
      </c>
      <c r="AY250" s="195" t="s">
        <v>129</v>
      </c>
    </row>
    <row r="251" s="2" customFormat="1" ht="37.8" customHeight="1">
      <c r="A251" s="38"/>
      <c r="B251" s="172"/>
      <c r="C251" s="173" t="s">
        <v>415</v>
      </c>
      <c r="D251" s="173" t="s">
        <v>132</v>
      </c>
      <c r="E251" s="174" t="s">
        <v>416</v>
      </c>
      <c r="F251" s="175" t="s">
        <v>417</v>
      </c>
      <c r="G251" s="176" t="s">
        <v>135</v>
      </c>
      <c r="H251" s="177">
        <v>7</v>
      </c>
      <c r="I251" s="178"/>
      <c r="J251" s="179">
        <f>ROUND(I251*H251,2)</f>
        <v>0</v>
      </c>
      <c r="K251" s="175" t="s">
        <v>136</v>
      </c>
      <c r="L251" s="39"/>
      <c r="M251" s="180" t="s">
        <v>3</v>
      </c>
      <c r="N251" s="181" t="s">
        <v>48</v>
      </c>
      <c r="O251" s="72"/>
      <c r="P251" s="182">
        <f>O251*H251</f>
        <v>0</v>
      </c>
      <c r="Q251" s="182">
        <v>0</v>
      </c>
      <c r="R251" s="182">
        <f>Q251*H251</f>
        <v>0</v>
      </c>
      <c r="S251" s="182">
        <v>0</v>
      </c>
      <c r="T251" s="183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84" t="s">
        <v>137</v>
      </c>
      <c r="AT251" s="184" t="s">
        <v>132</v>
      </c>
      <c r="AU251" s="184" t="s">
        <v>85</v>
      </c>
      <c r="AY251" s="18" t="s">
        <v>129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8" t="s">
        <v>83</v>
      </c>
      <c r="BK251" s="185">
        <f>ROUND(I251*H251,2)</f>
        <v>0</v>
      </c>
      <c r="BL251" s="18" t="s">
        <v>137</v>
      </c>
      <c r="BM251" s="184" t="s">
        <v>418</v>
      </c>
    </row>
    <row r="252" s="13" customFormat="1">
      <c r="A252" s="13"/>
      <c r="B252" s="186"/>
      <c r="C252" s="13"/>
      <c r="D252" s="187" t="s">
        <v>139</v>
      </c>
      <c r="E252" s="188" t="s">
        <v>3</v>
      </c>
      <c r="F252" s="189" t="s">
        <v>140</v>
      </c>
      <c r="G252" s="13"/>
      <c r="H252" s="188" t="s">
        <v>3</v>
      </c>
      <c r="I252" s="190"/>
      <c r="J252" s="13"/>
      <c r="K252" s="13"/>
      <c r="L252" s="186"/>
      <c r="M252" s="191"/>
      <c r="N252" s="192"/>
      <c r="O252" s="192"/>
      <c r="P252" s="192"/>
      <c r="Q252" s="192"/>
      <c r="R252" s="192"/>
      <c r="S252" s="192"/>
      <c r="T252" s="19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8" t="s">
        <v>139</v>
      </c>
      <c r="AU252" s="188" t="s">
        <v>85</v>
      </c>
      <c r="AV252" s="13" t="s">
        <v>83</v>
      </c>
      <c r="AW252" s="13" t="s">
        <v>39</v>
      </c>
      <c r="AX252" s="13" t="s">
        <v>77</v>
      </c>
      <c r="AY252" s="188" t="s">
        <v>129</v>
      </c>
    </row>
    <row r="253" s="14" customFormat="1">
      <c r="A253" s="14"/>
      <c r="B253" s="194"/>
      <c r="C253" s="14"/>
      <c r="D253" s="187" t="s">
        <v>139</v>
      </c>
      <c r="E253" s="195" t="s">
        <v>3</v>
      </c>
      <c r="F253" s="196" t="s">
        <v>419</v>
      </c>
      <c r="G253" s="14"/>
      <c r="H253" s="197">
        <v>7</v>
      </c>
      <c r="I253" s="198"/>
      <c r="J253" s="14"/>
      <c r="K253" s="14"/>
      <c r="L253" s="194"/>
      <c r="M253" s="199"/>
      <c r="N253" s="200"/>
      <c r="O253" s="200"/>
      <c r="P253" s="200"/>
      <c r="Q253" s="200"/>
      <c r="R253" s="200"/>
      <c r="S253" s="200"/>
      <c r="T253" s="20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195" t="s">
        <v>139</v>
      </c>
      <c r="AU253" s="195" t="s">
        <v>85</v>
      </c>
      <c r="AV253" s="14" t="s">
        <v>85</v>
      </c>
      <c r="AW253" s="14" t="s">
        <v>39</v>
      </c>
      <c r="AX253" s="14" t="s">
        <v>83</v>
      </c>
      <c r="AY253" s="195" t="s">
        <v>129</v>
      </c>
    </row>
    <row r="254" s="12" customFormat="1" ht="22.8" customHeight="1">
      <c r="A254" s="12"/>
      <c r="B254" s="159"/>
      <c r="C254" s="12"/>
      <c r="D254" s="160" t="s">
        <v>76</v>
      </c>
      <c r="E254" s="170" t="s">
        <v>420</v>
      </c>
      <c r="F254" s="170" t="s">
        <v>421</v>
      </c>
      <c r="G254" s="12"/>
      <c r="H254" s="12"/>
      <c r="I254" s="162"/>
      <c r="J254" s="171">
        <f>BK254</f>
        <v>0</v>
      </c>
      <c r="K254" s="12"/>
      <c r="L254" s="159"/>
      <c r="M254" s="164"/>
      <c r="N254" s="165"/>
      <c r="O254" s="165"/>
      <c r="P254" s="166">
        <f>SUM(P255:P260)</f>
        <v>0</v>
      </c>
      <c r="Q254" s="165"/>
      <c r="R254" s="166">
        <f>SUM(R255:R260)</f>
        <v>0</v>
      </c>
      <c r="S254" s="165"/>
      <c r="T254" s="167">
        <f>SUM(T255:T260)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60" t="s">
        <v>83</v>
      </c>
      <c r="AT254" s="168" t="s">
        <v>76</v>
      </c>
      <c r="AU254" s="168" t="s">
        <v>83</v>
      </c>
      <c r="AY254" s="160" t="s">
        <v>129</v>
      </c>
      <c r="BK254" s="169">
        <f>SUM(BK255:BK260)</f>
        <v>0</v>
      </c>
    </row>
    <row r="255" s="2" customFormat="1" ht="24.15" customHeight="1">
      <c r="A255" s="38"/>
      <c r="B255" s="172"/>
      <c r="C255" s="173" t="s">
        <v>422</v>
      </c>
      <c r="D255" s="173" t="s">
        <v>132</v>
      </c>
      <c r="E255" s="174" t="s">
        <v>423</v>
      </c>
      <c r="F255" s="175" t="s">
        <v>424</v>
      </c>
      <c r="G255" s="176" t="s">
        <v>135</v>
      </c>
      <c r="H255" s="177">
        <v>1</v>
      </c>
      <c r="I255" s="178"/>
      <c r="J255" s="179">
        <f>ROUND(I255*H255,2)</f>
        <v>0</v>
      </c>
      <c r="K255" s="175" t="s">
        <v>136</v>
      </c>
      <c r="L255" s="39"/>
      <c r="M255" s="180" t="s">
        <v>3</v>
      </c>
      <c r="N255" s="181" t="s">
        <v>48</v>
      </c>
      <c r="O255" s="72"/>
      <c r="P255" s="182">
        <f>O255*H255</f>
        <v>0</v>
      </c>
      <c r="Q255" s="182">
        <v>0</v>
      </c>
      <c r="R255" s="182">
        <f>Q255*H255</f>
        <v>0</v>
      </c>
      <c r="S255" s="182">
        <v>0</v>
      </c>
      <c r="T255" s="183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84" t="s">
        <v>137</v>
      </c>
      <c r="AT255" s="184" t="s">
        <v>132</v>
      </c>
      <c r="AU255" s="184" t="s">
        <v>85</v>
      </c>
      <c r="AY255" s="18" t="s">
        <v>129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8" t="s">
        <v>83</v>
      </c>
      <c r="BK255" s="185">
        <f>ROUND(I255*H255,2)</f>
        <v>0</v>
      </c>
      <c r="BL255" s="18" t="s">
        <v>137</v>
      </c>
      <c r="BM255" s="184" t="s">
        <v>425</v>
      </c>
    </row>
    <row r="256" s="13" customFormat="1">
      <c r="A256" s="13"/>
      <c r="B256" s="186"/>
      <c r="C256" s="13"/>
      <c r="D256" s="187" t="s">
        <v>139</v>
      </c>
      <c r="E256" s="188" t="s">
        <v>3</v>
      </c>
      <c r="F256" s="189" t="s">
        <v>140</v>
      </c>
      <c r="G256" s="13"/>
      <c r="H256" s="188" t="s">
        <v>3</v>
      </c>
      <c r="I256" s="190"/>
      <c r="J256" s="13"/>
      <c r="K256" s="13"/>
      <c r="L256" s="186"/>
      <c r="M256" s="191"/>
      <c r="N256" s="192"/>
      <c r="O256" s="192"/>
      <c r="P256" s="192"/>
      <c r="Q256" s="192"/>
      <c r="R256" s="192"/>
      <c r="S256" s="192"/>
      <c r="T256" s="19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88" t="s">
        <v>139</v>
      </c>
      <c r="AU256" s="188" t="s">
        <v>85</v>
      </c>
      <c r="AV256" s="13" t="s">
        <v>83</v>
      </c>
      <c r="AW256" s="13" t="s">
        <v>39</v>
      </c>
      <c r="AX256" s="13" t="s">
        <v>77</v>
      </c>
      <c r="AY256" s="188" t="s">
        <v>129</v>
      </c>
    </row>
    <row r="257" s="14" customFormat="1">
      <c r="A257" s="14"/>
      <c r="B257" s="194"/>
      <c r="C257" s="14"/>
      <c r="D257" s="187" t="s">
        <v>139</v>
      </c>
      <c r="E257" s="195" t="s">
        <v>3</v>
      </c>
      <c r="F257" s="196" t="s">
        <v>426</v>
      </c>
      <c r="G257" s="14"/>
      <c r="H257" s="197">
        <v>1</v>
      </c>
      <c r="I257" s="198"/>
      <c r="J257" s="14"/>
      <c r="K257" s="14"/>
      <c r="L257" s="194"/>
      <c r="M257" s="199"/>
      <c r="N257" s="200"/>
      <c r="O257" s="200"/>
      <c r="P257" s="200"/>
      <c r="Q257" s="200"/>
      <c r="R257" s="200"/>
      <c r="S257" s="200"/>
      <c r="T257" s="20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5" t="s">
        <v>139</v>
      </c>
      <c r="AU257" s="195" t="s">
        <v>85</v>
      </c>
      <c r="AV257" s="14" t="s">
        <v>85</v>
      </c>
      <c r="AW257" s="14" t="s">
        <v>39</v>
      </c>
      <c r="AX257" s="14" t="s">
        <v>83</v>
      </c>
      <c r="AY257" s="195" t="s">
        <v>129</v>
      </c>
    </row>
    <row r="258" s="2" customFormat="1" ht="24.15" customHeight="1">
      <c r="A258" s="38"/>
      <c r="B258" s="172"/>
      <c r="C258" s="173" t="s">
        <v>427</v>
      </c>
      <c r="D258" s="173" t="s">
        <v>132</v>
      </c>
      <c r="E258" s="174" t="s">
        <v>428</v>
      </c>
      <c r="F258" s="175" t="s">
        <v>429</v>
      </c>
      <c r="G258" s="176" t="s">
        <v>135</v>
      </c>
      <c r="H258" s="177">
        <v>3</v>
      </c>
      <c r="I258" s="178"/>
      <c r="J258" s="179">
        <f>ROUND(I258*H258,2)</f>
        <v>0</v>
      </c>
      <c r="K258" s="175" t="s">
        <v>136</v>
      </c>
      <c r="L258" s="39"/>
      <c r="M258" s="180" t="s">
        <v>3</v>
      </c>
      <c r="N258" s="181" t="s">
        <v>48</v>
      </c>
      <c r="O258" s="72"/>
      <c r="P258" s="182">
        <f>O258*H258</f>
        <v>0</v>
      </c>
      <c r="Q258" s="182">
        <v>0</v>
      </c>
      <c r="R258" s="182">
        <f>Q258*H258</f>
        <v>0</v>
      </c>
      <c r="S258" s="182">
        <v>0</v>
      </c>
      <c r="T258" s="183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84" t="s">
        <v>137</v>
      </c>
      <c r="AT258" s="184" t="s">
        <v>132</v>
      </c>
      <c r="AU258" s="184" t="s">
        <v>85</v>
      </c>
      <c r="AY258" s="18" t="s">
        <v>129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8" t="s">
        <v>83</v>
      </c>
      <c r="BK258" s="185">
        <f>ROUND(I258*H258,2)</f>
        <v>0</v>
      </c>
      <c r="BL258" s="18" t="s">
        <v>137</v>
      </c>
      <c r="BM258" s="184" t="s">
        <v>430</v>
      </c>
    </row>
    <row r="259" s="13" customFormat="1">
      <c r="A259" s="13"/>
      <c r="B259" s="186"/>
      <c r="C259" s="13"/>
      <c r="D259" s="187" t="s">
        <v>139</v>
      </c>
      <c r="E259" s="188" t="s">
        <v>3</v>
      </c>
      <c r="F259" s="189" t="s">
        <v>140</v>
      </c>
      <c r="G259" s="13"/>
      <c r="H259" s="188" t="s">
        <v>3</v>
      </c>
      <c r="I259" s="190"/>
      <c r="J259" s="13"/>
      <c r="K259" s="13"/>
      <c r="L259" s="186"/>
      <c r="M259" s="191"/>
      <c r="N259" s="192"/>
      <c r="O259" s="192"/>
      <c r="P259" s="192"/>
      <c r="Q259" s="192"/>
      <c r="R259" s="192"/>
      <c r="S259" s="192"/>
      <c r="T259" s="19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8" t="s">
        <v>139</v>
      </c>
      <c r="AU259" s="188" t="s">
        <v>85</v>
      </c>
      <c r="AV259" s="13" t="s">
        <v>83</v>
      </c>
      <c r="AW259" s="13" t="s">
        <v>39</v>
      </c>
      <c r="AX259" s="13" t="s">
        <v>77</v>
      </c>
      <c r="AY259" s="188" t="s">
        <v>129</v>
      </c>
    </row>
    <row r="260" s="14" customFormat="1">
      <c r="A260" s="14"/>
      <c r="B260" s="194"/>
      <c r="C260" s="14"/>
      <c r="D260" s="187" t="s">
        <v>139</v>
      </c>
      <c r="E260" s="195" t="s">
        <v>3</v>
      </c>
      <c r="F260" s="196" t="s">
        <v>431</v>
      </c>
      <c r="G260" s="14"/>
      <c r="H260" s="197">
        <v>3</v>
      </c>
      <c r="I260" s="198"/>
      <c r="J260" s="14"/>
      <c r="K260" s="14"/>
      <c r="L260" s="194"/>
      <c r="M260" s="199"/>
      <c r="N260" s="200"/>
      <c r="O260" s="200"/>
      <c r="P260" s="200"/>
      <c r="Q260" s="200"/>
      <c r="R260" s="200"/>
      <c r="S260" s="200"/>
      <c r="T260" s="20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195" t="s">
        <v>139</v>
      </c>
      <c r="AU260" s="195" t="s">
        <v>85</v>
      </c>
      <c r="AV260" s="14" t="s">
        <v>85</v>
      </c>
      <c r="AW260" s="14" t="s">
        <v>39</v>
      </c>
      <c r="AX260" s="14" t="s">
        <v>83</v>
      </c>
      <c r="AY260" s="195" t="s">
        <v>129</v>
      </c>
    </row>
    <row r="261" s="12" customFormat="1" ht="22.8" customHeight="1">
      <c r="A261" s="12"/>
      <c r="B261" s="159"/>
      <c r="C261" s="12"/>
      <c r="D261" s="160" t="s">
        <v>76</v>
      </c>
      <c r="E261" s="170" t="s">
        <v>432</v>
      </c>
      <c r="F261" s="170" t="s">
        <v>433</v>
      </c>
      <c r="G261" s="12"/>
      <c r="H261" s="12"/>
      <c r="I261" s="162"/>
      <c r="J261" s="171">
        <f>BK261</f>
        <v>0</v>
      </c>
      <c r="K261" s="12"/>
      <c r="L261" s="159"/>
      <c r="M261" s="164"/>
      <c r="N261" s="165"/>
      <c r="O261" s="165"/>
      <c r="P261" s="166">
        <f>SUM(P262:P291)</f>
        <v>0</v>
      </c>
      <c r="Q261" s="165"/>
      <c r="R261" s="166">
        <f>SUM(R262:R291)</f>
        <v>0</v>
      </c>
      <c r="S261" s="165"/>
      <c r="T261" s="167">
        <f>SUM(T262:T291)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60" t="s">
        <v>128</v>
      </c>
      <c r="AT261" s="168" t="s">
        <v>76</v>
      </c>
      <c r="AU261" s="168" t="s">
        <v>83</v>
      </c>
      <c r="AY261" s="160" t="s">
        <v>129</v>
      </c>
      <c r="BK261" s="169">
        <f>SUM(BK262:BK291)</f>
        <v>0</v>
      </c>
    </row>
    <row r="262" s="2" customFormat="1" ht="16.5" customHeight="1">
      <c r="A262" s="38"/>
      <c r="B262" s="172"/>
      <c r="C262" s="213" t="s">
        <v>434</v>
      </c>
      <c r="D262" s="213" t="s">
        <v>435</v>
      </c>
      <c r="E262" s="214" t="s">
        <v>436</v>
      </c>
      <c r="F262" s="215" t="s">
        <v>437</v>
      </c>
      <c r="G262" s="216" t="s">
        <v>135</v>
      </c>
      <c r="H262" s="217">
        <v>20</v>
      </c>
      <c r="I262" s="218"/>
      <c r="J262" s="219">
        <f>ROUND(I262*H262,2)</f>
        <v>0</v>
      </c>
      <c r="K262" s="215" t="s">
        <v>136</v>
      </c>
      <c r="L262" s="220"/>
      <c r="M262" s="221" t="s">
        <v>3</v>
      </c>
      <c r="N262" s="222" t="s">
        <v>48</v>
      </c>
      <c r="O262" s="72"/>
      <c r="P262" s="182">
        <f>O262*H262</f>
        <v>0</v>
      </c>
      <c r="Q262" s="182">
        <v>0</v>
      </c>
      <c r="R262" s="182">
        <f>Q262*H262</f>
        <v>0</v>
      </c>
      <c r="S262" s="182">
        <v>0</v>
      </c>
      <c r="T262" s="183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84" t="s">
        <v>438</v>
      </c>
      <c r="AT262" s="184" t="s">
        <v>435</v>
      </c>
      <c r="AU262" s="184" t="s">
        <v>85</v>
      </c>
      <c r="AY262" s="18" t="s">
        <v>129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8" t="s">
        <v>83</v>
      </c>
      <c r="BK262" s="185">
        <f>ROUND(I262*H262,2)</f>
        <v>0</v>
      </c>
      <c r="BL262" s="18" t="s">
        <v>438</v>
      </c>
      <c r="BM262" s="184" t="s">
        <v>439</v>
      </c>
    </row>
    <row r="263" s="13" customFormat="1">
      <c r="A263" s="13"/>
      <c r="B263" s="186"/>
      <c r="C263" s="13"/>
      <c r="D263" s="187" t="s">
        <v>139</v>
      </c>
      <c r="E263" s="188" t="s">
        <v>3</v>
      </c>
      <c r="F263" s="189" t="s">
        <v>140</v>
      </c>
      <c r="G263" s="13"/>
      <c r="H263" s="188" t="s">
        <v>3</v>
      </c>
      <c r="I263" s="190"/>
      <c r="J263" s="13"/>
      <c r="K263" s="13"/>
      <c r="L263" s="186"/>
      <c r="M263" s="191"/>
      <c r="N263" s="192"/>
      <c r="O263" s="192"/>
      <c r="P263" s="192"/>
      <c r="Q263" s="192"/>
      <c r="R263" s="192"/>
      <c r="S263" s="192"/>
      <c r="T263" s="19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88" t="s">
        <v>139</v>
      </c>
      <c r="AU263" s="188" t="s">
        <v>85</v>
      </c>
      <c r="AV263" s="13" t="s">
        <v>83</v>
      </c>
      <c r="AW263" s="13" t="s">
        <v>39</v>
      </c>
      <c r="AX263" s="13" t="s">
        <v>77</v>
      </c>
      <c r="AY263" s="188" t="s">
        <v>129</v>
      </c>
    </row>
    <row r="264" s="14" customFormat="1">
      <c r="A264" s="14"/>
      <c r="B264" s="194"/>
      <c r="C264" s="14"/>
      <c r="D264" s="187" t="s">
        <v>139</v>
      </c>
      <c r="E264" s="195" t="s">
        <v>3</v>
      </c>
      <c r="F264" s="196" t="s">
        <v>440</v>
      </c>
      <c r="G264" s="14"/>
      <c r="H264" s="197">
        <v>20</v>
      </c>
      <c r="I264" s="198"/>
      <c r="J264" s="14"/>
      <c r="K264" s="14"/>
      <c r="L264" s="194"/>
      <c r="M264" s="199"/>
      <c r="N264" s="200"/>
      <c r="O264" s="200"/>
      <c r="P264" s="200"/>
      <c r="Q264" s="200"/>
      <c r="R264" s="200"/>
      <c r="S264" s="200"/>
      <c r="T264" s="20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95" t="s">
        <v>139</v>
      </c>
      <c r="AU264" s="195" t="s">
        <v>85</v>
      </c>
      <c r="AV264" s="14" t="s">
        <v>85</v>
      </c>
      <c r="AW264" s="14" t="s">
        <v>39</v>
      </c>
      <c r="AX264" s="14" t="s">
        <v>83</v>
      </c>
      <c r="AY264" s="195" t="s">
        <v>129</v>
      </c>
    </row>
    <row r="265" s="2" customFormat="1" ht="16.5" customHeight="1">
      <c r="A265" s="38"/>
      <c r="B265" s="172"/>
      <c r="C265" s="213" t="s">
        <v>441</v>
      </c>
      <c r="D265" s="213" t="s">
        <v>435</v>
      </c>
      <c r="E265" s="214" t="s">
        <v>442</v>
      </c>
      <c r="F265" s="215" t="s">
        <v>443</v>
      </c>
      <c r="G265" s="216" t="s">
        <v>135</v>
      </c>
      <c r="H265" s="217">
        <v>10</v>
      </c>
      <c r="I265" s="218"/>
      <c r="J265" s="219">
        <f>ROUND(I265*H265,2)</f>
        <v>0</v>
      </c>
      <c r="K265" s="215" t="s">
        <v>136</v>
      </c>
      <c r="L265" s="220"/>
      <c r="M265" s="221" t="s">
        <v>3</v>
      </c>
      <c r="N265" s="222" t="s">
        <v>48</v>
      </c>
      <c r="O265" s="72"/>
      <c r="P265" s="182">
        <f>O265*H265</f>
        <v>0</v>
      </c>
      <c r="Q265" s="182">
        <v>0</v>
      </c>
      <c r="R265" s="182">
        <f>Q265*H265</f>
        <v>0</v>
      </c>
      <c r="S265" s="182">
        <v>0</v>
      </c>
      <c r="T265" s="183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84" t="s">
        <v>438</v>
      </c>
      <c r="AT265" s="184" t="s">
        <v>435</v>
      </c>
      <c r="AU265" s="184" t="s">
        <v>85</v>
      </c>
      <c r="AY265" s="18" t="s">
        <v>129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8" t="s">
        <v>83</v>
      </c>
      <c r="BK265" s="185">
        <f>ROUND(I265*H265,2)</f>
        <v>0</v>
      </c>
      <c r="BL265" s="18" t="s">
        <v>438</v>
      </c>
      <c r="BM265" s="184" t="s">
        <v>444</v>
      </c>
    </row>
    <row r="266" s="13" customFormat="1">
      <c r="A266" s="13"/>
      <c r="B266" s="186"/>
      <c r="C266" s="13"/>
      <c r="D266" s="187" t="s">
        <v>139</v>
      </c>
      <c r="E266" s="188" t="s">
        <v>3</v>
      </c>
      <c r="F266" s="189" t="s">
        <v>140</v>
      </c>
      <c r="G266" s="13"/>
      <c r="H266" s="188" t="s">
        <v>3</v>
      </c>
      <c r="I266" s="190"/>
      <c r="J266" s="13"/>
      <c r="K266" s="13"/>
      <c r="L266" s="186"/>
      <c r="M266" s="191"/>
      <c r="N266" s="192"/>
      <c r="O266" s="192"/>
      <c r="P266" s="192"/>
      <c r="Q266" s="192"/>
      <c r="R266" s="192"/>
      <c r="S266" s="192"/>
      <c r="T266" s="19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8" t="s">
        <v>139</v>
      </c>
      <c r="AU266" s="188" t="s">
        <v>85</v>
      </c>
      <c r="AV266" s="13" t="s">
        <v>83</v>
      </c>
      <c r="AW266" s="13" t="s">
        <v>39</v>
      </c>
      <c r="AX266" s="13" t="s">
        <v>77</v>
      </c>
      <c r="AY266" s="188" t="s">
        <v>129</v>
      </c>
    </row>
    <row r="267" s="14" customFormat="1">
      <c r="A267" s="14"/>
      <c r="B267" s="194"/>
      <c r="C267" s="14"/>
      <c r="D267" s="187" t="s">
        <v>139</v>
      </c>
      <c r="E267" s="195" t="s">
        <v>3</v>
      </c>
      <c r="F267" s="196" t="s">
        <v>445</v>
      </c>
      <c r="G267" s="14"/>
      <c r="H267" s="197">
        <v>10</v>
      </c>
      <c r="I267" s="198"/>
      <c r="J267" s="14"/>
      <c r="K267" s="14"/>
      <c r="L267" s="194"/>
      <c r="M267" s="199"/>
      <c r="N267" s="200"/>
      <c r="O267" s="200"/>
      <c r="P267" s="200"/>
      <c r="Q267" s="200"/>
      <c r="R267" s="200"/>
      <c r="S267" s="200"/>
      <c r="T267" s="20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195" t="s">
        <v>139</v>
      </c>
      <c r="AU267" s="195" t="s">
        <v>85</v>
      </c>
      <c r="AV267" s="14" t="s">
        <v>85</v>
      </c>
      <c r="AW267" s="14" t="s">
        <v>39</v>
      </c>
      <c r="AX267" s="14" t="s">
        <v>83</v>
      </c>
      <c r="AY267" s="195" t="s">
        <v>129</v>
      </c>
    </row>
    <row r="268" s="2" customFormat="1" ht="16.5" customHeight="1">
      <c r="A268" s="38"/>
      <c r="B268" s="172"/>
      <c r="C268" s="213" t="s">
        <v>446</v>
      </c>
      <c r="D268" s="213" t="s">
        <v>435</v>
      </c>
      <c r="E268" s="214" t="s">
        <v>447</v>
      </c>
      <c r="F268" s="215" t="s">
        <v>448</v>
      </c>
      <c r="G268" s="216" t="s">
        <v>135</v>
      </c>
      <c r="H268" s="217">
        <v>10</v>
      </c>
      <c r="I268" s="218"/>
      <c r="J268" s="219">
        <f>ROUND(I268*H268,2)</f>
        <v>0</v>
      </c>
      <c r="K268" s="215" t="s">
        <v>136</v>
      </c>
      <c r="L268" s="220"/>
      <c r="M268" s="221" t="s">
        <v>3</v>
      </c>
      <c r="N268" s="222" t="s">
        <v>48</v>
      </c>
      <c r="O268" s="72"/>
      <c r="P268" s="182">
        <f>O268*H268</f>
        <v>0</v>
      </c>
      <c r="Q268" s="182">
        <v>0</v>
      </c>
      <c r="R268" s="182">
        <f>Q268*H268</f>
        <v>0</v>
      </c>
      <c r="S268" s="182">
        <v>0</v>
      </c>
      <c r="T268" s="183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84" t="s">
        <v>438</v>
      </c>
      <c r="AT268" s="184" t="s">
        <v>435</v>
      </c>
      <c r="AU268" s="184" t="s">
        <v>85</v>
      </c>
      <c r="AY268" s="18" t="s">
        <v>129</v>
      </c>
      <c r="BE268" s="185">
        <f>IF(N268="základní",J268,0)</f>
        <v>0</v>
      </c>
      <c r="BF268" s="185">
        <f>IF(N268="snížená",J268,0)</f>
        <v>0</v>
      </c>
      <c r="BG268" s="185">
        <f>IF(N268="zákl. přenesená",J268,0)</f>
        <v>0</v>
      </c>
      <c r="BH268" s="185">
        <f>IF(N268="sníž. přenesená",J268,0)</f>
        <v>0</v>
      </c>
      <c r="BI268" s="185">
        <f>IF(N268="nulová",J268,0)</f>
        <v>0</v>
      </c>
      <c r="BJ268" s="18" t="s">
        <v>83</v>
      </c>
      <c r="BK268" s="185">
        <f>ROUND(I268*H268,2)</f>
        <v>0</v>
      </c>
      <c r="BL268" s="18" t="s">
        <v>438</v>
      </c>
      <c r="BM268" s="184" t="s">
        <v>449</v>
      </c>
    </row>
    <row r="269" s="13" customFormat="1">
      <c r="A269" s="13"/>
      <c r="B269" s="186"/>
      <c r="C269" s="13"/>
      <c r="D269" s="187" t="s">
        <v>139</v>
      </c>
      <c r="E269" s="188" t="s">
        <v>3</v>
      </c>
      <c r="F269" s="189" t="s">
        <v>140</v>
      </c>
      <c r="G269" s="13"/>
      <c r="H269" s="188" t="s">
        <v>3</v>
      </c>
      <c r="I269" s="190"/>
      <c r="J269" s="13"/>
      <c r="K269" s="13"/>
      <c r="L269" s="186"/>
      <c r="M269" s="191"/>
      <c r="N269" s="192"/>
      <c r="O269" s="192"/>
      <c r="P269" s="192"/>
      <c r="Q269" s="192"/>
      <c r="R269" s="192"/>
      <c r="S269" s="192"/>
      <c r="T269" s="19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8" t="s">
        <v>139</v>
      </c>
      <c r="AU269" s="188" t="s">
        <v>85</v>
      </c>
      <c r="AV269" s="13" t="s">
        <v>83</v>
      </c>
      <c r="AW269" s="13" t="s">
        <v>39</v>
      </c>
      <c r="AX269" s="13" t="s">
        <v>77</v>
      </c>
      <c r="AY269" s="188" t="s">
        <v>129</v>
      </c>
    </row>
    <row r="270" s="14" customFormat="1">
      <c r="A270" s="14"/>
      <c r="B270" s="194"/>
      <c r="C270" s="14"/>
      <c r="D270" s="187" t="s">
        <v>139</v>
      </c>
      <c r="E270" s="195" t="s">
        <v>3</v>
      </c>
      <c r="F270" s="196" t="s">
        <v>445</v>
      </c>
      <c r="G270" s="14"/>
      <c r="H270" s="197">
        <v>10</v>
      </c>
      <c r="I270" s="198"/>
      <c r="J270" s="14"/>
      <c r="K270" s="14"/>
      <c r="L270" s="194"/>
      <c r="M270" s="199"/>
      <c r="N270" s="200"/>
      <c r="O270" s="200"/>
      <c r="P270" s="200"/>
      <c r="Q270" s="200"/>
      <c r="R270" s="200"/>
      <c r="S270" s="200"/>
      <c r="T270" s="20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195" t="s">
        <v>139</v>
      </c>
      <c r="AU270" s="195" t="s">
        <v>85</v>
      </c>
      <c r="AV270" s="14" t="s">
        <v>85</v>
      </c>
      <c r="AW270" s="14" t="s">
        <v>39</v>
      </c>
      <c r="AX270" s="14" t="s">
        <v>83</v>
      </c>
      <c r="AY270" s="195" t="s">
        <v>129</v>
      </c>
    </row>
    <row r="271" s="2" customFormat="1" ht="16.5" customHeight="1">
      <c r="A271" s="38"/>
      <c r="B271" s="172"/>
      <c r="C271" s="213" t="s">
        <v>450</v>
      </c>
      <c r="D271" s="213" t="s">
        <v>435</v>
      </c>
      <c r="E271" s="214" t="s">
        <v>451</v>
      </c>
      <c r="F271" s="215" t="s">
        <v>452</v>
      </c>
      <c r="G271" s="216" t="s">
        <v>135</v>
      </c>
      <c r="H271" s="217">
        <v>10</v>
      </c>
      <c r="I271" s="218"/>
      <c r="J271" s="219">
        <f>ROUND(I271*H271,2)</f>
        <v>0</v>
      </c>
      <c r="K271" s="215" t="s">
        <v>136</v>
      </c>
      <c r="L271" s="220"/>
      <c r="M271" s="221" t="s">
        <v>3</v>
      </c>
      <c r="N271" s="222" t="s">
        <v>48</v>
      </c>
      <c r="O271" s="72"/>
      <c r="P271" s="182">
        <f>O271*H271</f>
        <v>0</v>
      </c>
      <c r="Q271" s="182">
        <v>0</v>
      </c>
      <c r="R271" s="182">
        <f>Q271*H271</f>
        <v>0</v>
      </c>
      <c r="S271" s="182">
        <v>0</v>
      </c>
      <c r="T271" s="183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184" t="s">
        <v>438</v>
      </c>
      <c r="AT271" s="184" t="s">
        <v>435</v>
      </c>
      <c r="AU271" s="184" t="s">
        <v>85</v>
      </c>
      <c r="AY271" s="18" t="s">
        <v>129</v>
      </c>
      <c r="BE271" s="185">
        <f>IF(N271="základní",J271,0)</f>
        <v>0</v>
      </c>
      <c r="BF271" s="185">
        <f>IF(N271="snížená",J271,0)</f>
        <v>0</v>
      </c>
      <c r="BG271" s="185">
        <f>IF(N271="zákl. přenesená",J271,0)</f>
        <v>0</v>
      </c>
      <c r="BH271" s="185">
        <f>IF(N271="sníž. přenesená",J271,0)</f>
        <v>0</v>
      </c>
      <c r="BI271" s="185">
        <f>IF(N271="nulová",J271,0)</f>
        <v>0</v>
      </c>
      <c r="BJ271" s="18" t="s">
        <v>83</v>
      </c>
      <c r="BK271" s="185">
        <f>ROUND(I271*H271,2)</f>
        <v>0</v>
      </c>
      <c r="BL271" s="18" t="s">
        <v>438</v>
      </c>
      <c r="BM271" s="184" t="s">
        <v>453</v>
      </c>
    </row>
    <row r="272" s="13" customFormat="1">
      <c r="A272" s="13"/>
      <c r="B272" s="186"/>
      <c r="C272" s="13"/>
      <c r="D272" s="187" t="s">
        <v>139</v>
      </c>
      <c r="E272" s="188" t="s">
        <v>3</v>
      </c>
      <c r="F272" s="189" t="s">
        <v>140</v>
      </c>
      <c r="G272" s="13"/>
      <c r="H272" s="188" t="s">
        <v>3</v>
      </c>
      <c r="I272" s="190"/>
      <c r="J272" s="13"/>
      <c r="K272" s="13"/>
      <c r="L272" s="186"/>
      <c r="M272" s="191"/>
      <c r="N272" s="192"/>
      <c r="O272" s="192"/>
      <c r="P272" s="192"/>
      <c r="Q272" s="192"/>
      <c r="R272" s="192"/>
      <c r="S272" s="192"/>
      <c r="T272" s="19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8" t="s">
        <v>139</v>
      </c>
      <c r="AU272" s="188" t="s">
        <v>85</v>
      </c>
      <c r="AV272" s="13" t="s">
        <v>83</v>
      </c>
      <c r="AW272" s="13" t="s">
        <v>39</v>
      </c>
      <c r="AX272" s="13" t="s">
        <v>77</v>
      </c>
      <c r="AY272" s="188" t="s">
        <v>129</v>
      </c>
    </row>
    <row r="273" s="14" customFormat="1">
      <c r="A273" s="14"/>
      <c r="B273" s="194"/>
      <c r="C273" s="14"/>
      <c r="D273" s="187" t="s">
        <v>139</v>
      </c>
      <c r="E273" s="195" t="s">
        <v>3</v>
      </c>
      <c r="F273" s="196" t="s">
        <v>445</v>
      </c>
      <c r="G273" s="14"/>
      <c r="H273" s="197">
        <v>10</v>
      </c>
      <c r="I273" s="198"/>
      <c r="J273" s="14"/>
      <c r="K273" s="14"/>
      <c r="L273" s="194"/>
      <c r="M273" s="199"/>
      <c r="N273" s="200"/>
      <c r="O273" s="200"/>
      <c r="P273" s="200"/>
      <c r="Q273" s="200"/>
      <c r="R273" s="200"/>
      <c r="S273" s="200"/>
      <c r="T273" s="20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95" t="s">
        <v>139</v>
      </c>
      <c r="AU273" s="195" t="s">
        <v>85</v>
      </c>
      <c r="AV273" s="14" t="s">
        <v>85</v>
      </c>
      <c r="AW273" s="14" t="s">
        <v>39</v>
      </c>
      <c r="AX273" s="14" t="s">
        <v>83</v>
      </c>
      <c r="AY273" s="195" t="s">
        <v>129</v>
      </c>
    </row>
    <row r="274" s="2" customFormat="1" ht="16.5" customHeight="1">
      <c r="A274" s="38"/>
      <c r="B274" s="172"/>
      <c r="C274" s="213" t="s">
        <v>454</v>
      </c>
      <c r="D274" s="213" t="s">
        <v>435</v>
      </c>
      <c r="E274" s="214" t="s">
        <v>455</v>
      </c>
      <c r="F274" s="215" t="s">
        <v>456</v>
      </c>
      <c r="G274" s="216" t="s">
        <v>135</v>
      </c>
      <c r="H274" s="217">
        <v>10</v>
      </c>
      <c r="I274" s="218"/>
      <c r="J274" s="219">
        <f>ROUND(I274*H274,2)</f>
        <v>0</v>
      </c>
      <c r="K274" s="215" t="s">
        <v>136</v>
      </c>
      <c r="L274" s="220"/>
      <c r="M274" s="221" t="s">
        <v>3</v>
      </c>
      <c r="N274" s="222" t="s">
        <v>48</v>
      </c>
      <c r="O274" s="72"/>
      <c r="P274" s="182">
        <f>O274*H274</f>
        <v>0</v>
      </c>
      <c r="Q274" s="182">
        <v>0</v>
      </c>
      <c r="R274" s="182">
        <f>Q274*H274</f>
        <v>0</v>
      </c>
      <c r="S274" s="182">
        <v>0</v>
      </c>
      <c r="T274" s="183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84" t="s">
        <v>438</v>
      </c>
      <c r="AT274" s="184" t="s">
        <v>435</v>
      </c>
      <c r="AU274" s="184" t="s">
        <v>85</v>
      </c>
      <c r="AY274" s="18" t="s">
        <v>129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8" t="s">
        <v>83</v>
      </c>
      <c r="BK274" s="185">
        <f>ROUND(I274*H274,2)</f>
        <v>0</v>
      </c>
      <c r="BL274" s="18" t="s">
        <v>438</v>
      </c>
      <c r="BM274" s="184" t="s">
        <v>457</v>
      </c>
    </row>
    <row r="275" s="13" customFormat="1">
      <c r="A275" s="13"/>
      <c r="B275" s="186"/>
      <c r="C275" s="13"/>
      <c r="D275" s="187" t="s">
        <v>139</v>
      </c>
      <c r="E275" s="188" t="s">
        <v>3</v>
      </c>
      <c r="F275" s="189" t="s">
        <v>140</v>
      </c>
      <c r="G275" s="13"/>
      <c r="H275" s="188" t="s">
        <v>3</v>
      </c>
      <c r="I275" s="190"/>
      <c r="J275" s="13"/>
      <c r="K275" s="13"/>
      <c r="L275" s="186"/>
      <c r="M275" s="191"/>
      <c r="N275" s="192"/>
      <c r="O275" s="192"/>
      <c r="P275" s="192"/>
      <c r="Q275" s="192"/>
      <c r="R275" s="192"/>
      <c r="S275" s="192"/>
      <c r="T275" s="19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8" t="s">
        <v>139</v>
      </c>
      <c r="AU275" s="188" t="s">
        <v>85</v>
      </c>
      <c r="AV275" s="13" t="s">
        <v>83</v>
      </c>
      <c r="AW275" s="13" t="s">
        <v>39</v>
      </c>
      <c r="AX275" s="13" t="s">
        <v>77</v>
      </c>
      <c r="AY275" s="188" t="s">
        <v>129</v>
      </c>
    </row>
    <row r="276" s="14" customFormat="1">
      <c r="A276" s="14"/>
      <c r="B276" s="194"/>
      <c r="C276" s="14"/>
      <c r="D276" s="187" t="s">
        <v>139</v>
      </c>
      <c r="E276" s="195" t="s">
        <v>3</v>
      </c>
      <c r="F276" s="196" t="s">
        <v>445</v>
      </c>
      <c r="G276" s="14"/>
      <c r="H276" s="197">
        <v>10</v>
      </c>
      <c r="I276" s="198"/>
      <c r="J276" s="14"/>
      <c r="K276" s="14"/>
      <c r="L276" s="194"/>
      <c r="M276" s="199"/>
      <c r="N276" s="200"/>
      <c r="O276" s="200"/>
      <c r="P276" s="200"/>
      <c r="Q276" s="200"/>
      <c r="R276" s="200"/>
      <c r="S276" s="200"/>
      <c r="T276" s="20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5" t="s">
        <v>139</v>
      </c>
      <c r="AU276" s="195" t="s">
        <v>85</v>
      </c>
      <c r="AV276" s="14" t="s">
        <v>85</v>
      </c>
      <c r="AW276" s="14" t="s">
        <v>39</v>
      </c>
      <c r="AX276" s="14" t="s">
        <v>83</v>
      </c>
      <c r="AY276" s="195" t="s">
        <v>129</v>
      </c>
    </row>
    <row r="277" s="2" customFormat="1" ht="16.5" customHeight="1">
      <c r="A277" s="38"/>
      <c r="B277" s="172"/>
      <c r="C277" s="213" t="s">
        <v>458</v>
      </c>
      <c r="D277" s="213" t="s">
        <v>435</v>
      </c>
      <c r="E277" s="214" t="s">
        <v>459</v>
      </c>
      <c r="F277" s="215" t="s">
        <v>460</v>
      </c>
      <c r="G277" s="216" t="s">
        <v>135</v>
      </c>
      <c r="H277" s="217">
        <v>30</v>
      </c>
      <c r="I277" s="218"/>
      <c r="J277" s="219">
        <f>ROUND(I277*H277,2)</f>
        <v>0</v>
      </c>
      <c r="K277" s="215" t="s">
        <v>136</v>
      </c>
      <c r="L277" s="220"/>
      <c r="M277" s="221" t="s">
        <v>3</v>
      </c>
      <c r="N277" s="222" t="s">
        <v>48</v>
      </c>
      <c r="O277" s="72"/>
      <c r="P277" s="182">
        <f>O277*H277</f>
        <v>0</v>
      </c>
      <c r="Q277" s="182">
        <v>0</v>
      </c>
      <c r="R277" s="182">
        <f>Q277*H277</f>
        <v>0</v>
      </c>
      <c r="S277" s="182">
        <v>0</v>
      </c>
      <c r="T277" s="183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84" t="s">
        <v>438</v>
      </c>
      <c r="AT277" s="184" t="s">
        <v>435</v>
      </c>
      <c r="AU277" s="184" t="s">
        <v>85</v>
      </c>
      <c r="AY277" s="18" t="s">
        <v>129</v>
      </c>
      <c r="BE277" s="185">
        <f>IF(N277="základní",J277,0)</f>
        <v>0</v>
      </c>
      <c r="BF277" s="185">
        <f>IF(N277="snížená",J277,0)</f>
        <v>0</v>
      </c>
      <c r="BG277" s="185">
        <f>IF(N277="zákl. přenesená",J277,0)</f>
        <v>0</v>
      </c>
      <c r="BH277" s="185">
        <f>IF(N277="sníž. přenesená",J277,0)</f>
        <v>0</v>
      </c>
      <c r="BI277" s="185">
        <f>IF(N277="nulová",J277,0)</f>
        <v>0</v>
      </c>
      <c r="BJ277" s="18" t="s">
        <v>83</v>
      </c>
      <c r="BK277" s="185">
        <f>ROUND(I277*H277,2)</f>
        <v>0</v>
      </c>
      <c r="BL277" s="18" t="s">
        <v>438</v>
      </c>
      <c r="BM277" s="184" t="s">
        <v>461</v>
      </c>
    </row>
    <row r="278" s="13" customFormat="1">
      <c r="A278" s="13"/>
      <c r="B278" s="186"/>
      <c r="C278" s="13"/>
      <c r="D278" s="187" t="s">
        <v>139</v>
      </c>
      <c r="E278" s="188" t="s">
        <v>3</v>
      </c>
      <c r="F278" s="189" t="s">
        <v>140</v>
      </c>
      <c r="G278" s="13"/>
      <c r="H278" s="188" t="s">
        <v>3</v>
      </c>
      <c r="I278" s="190"/>
      <c r="J278" s="13"/>
      <c r="K278" s="13"/>
      <c r="L278" s="186"/>
      <c r="M278" s="191"/>
      <c r="N278" s="192"/>
      <c r="O278" s="192"/>
      <c r="P278" s="192"/>
      <c r="Q278" s="192"/>
      <c r="R278" s="192"/>
      <c r="S278" s="192"/>
      <c r="T278" s="19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88" t="s">
        <v>139</v>
      </c>
      <c r="AU278" s="188" t="s">
        <v>85</v>
      </c>
      <c r="AV278" s="13" t="s">
        <v>83</v>
      </c>
      <c r="AW278" s="13" t="s">
        <v>39</v>
      </c>
      <c r="AX278" s="13" t="s">
        <v>77</v>
      </c>
      <c r="AY278" s="188" t="s">
        <v>129</v>
      </c>
    </row>
    <row r="279" s="14" customFormat="1">
      <c r="A279" s="14"/>
      <c r="B279" s="194"/>
      <c r="C279" s="14"/>
      <c r="D279" s="187" t="s">
        <v>139</v>
      </c>
      <c r="E279" s="195" t="s">
        <v>3</v>
      </c>
      <c r="F279" s="196" t="s">
        <v>462</v>
      </c>
      <c r="G279" s="14"/>
      <c r="H279" s="197">
        <v>30</v>
      </c>
      <c r="I279" s="198"/>
      <c r="J279" s="14"/>
      <c r="K279" s="14"/>
      <c r="L279" s="194"/>
      <c r="M279" s="199"/>
      <c r="N279" s="200"/>
      <c r="O279" s="200"/>
      <c r="P279" s="200"/>
      <c r="Q279" s="200"/>
      <c r="R279" s="200"/>
      <c r="S279" s="200"/>
      <c r="T279" s="20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195" t="s">
        <v>139</v>
      </c>
      <c r="AU279" s="195" t="s">
        <v>85</v>
      </c>
      <c r="AV279" s="14" t="s">
        <v>85</v>
      </c>
      <c r="AW279" s="14" t="s">
        <v>39</v>
      </c>
      <c r="AX279" s="14" t="s">
        <v>83</v>
      </c>
      <c r="AY279" s="195" t="s">
        <v>129</v>
      </c>
    </row>
    <row r="280" s="2" customFormat="1" ht="16.5" customHeight="1">
      <c r="A280" s="38"/>
      <c r="B280" s="172"/>
      <c r="C280" s="213" t="s">
        <v>463</v>
      </c>
      <c r="D280" s="213" t="s">
        <v>435</v>
      </c>
      <c r="E280" s="214" t="s">
        <v>464</v>
      </c>
      <c r="F280" s="215" t="s">
        <v>465</v>
      </c>
      <c r="G280" s="216" t="s">
        <v>135</v>
      </c>
      <c r="H280" s="217">
        <v>10</v>
      </c>
      <c r="I280" s="218"/>
      <c r="J280" s="219">
        <f>ROUND(I280*H280,2)</f>
        <v>0</v>
      </c>
      <c r="K280" s="215" t="s">
        <v>136</v>
      </c>
      <c r="L280" s="220"/>
      <c r="M280" s="221" t="s">
        <v>3</v>
      </c>
      <c r="N280" s="222" t="s">
        <v>48</v>
      </c>
      <c r="O280" s="72"/>
      <c r="P280" s="182">
        <f>O280*H280</f>
        <v>0</v>
      </c>
      <c r="Q280" s="182">
        <v>0</v>
      </c>
      <c r="R280" s="182">
        <f>Q280*H280</f>
        <v>0</v>
      </c>
      <c r="S280" s="182">
        <v>0</v>
      </c>
      <c r="T280" s="183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84" t="s">
        <v>438</v>
      </c>
      <c r="AT280" s="184" t="s">
        <v>435</v>
      </c>
      <c r="AU280" s="184" t="s">
        <v>85</v>
      </c>
      <c r="AY280" s="18" t="s">
        <v>129</v>
      </c>
      <c r="BE280" s="185">
        <f>IF(N280="základní",J280,0)</f>
        <v>0</v>
      </c>
      <c r="BF280" s="185">
        <f>IF(N280="snížená",J280,0)</f>
        <v>0</v>
      </c>
      <c r="BG280" s="185">
        <f>IF(N280="zákl. přenesená",J280,0)</f>
        <v>0</v>
      </c>
      <c r="BH280" s="185">
        <f>IF(N280="sníž. přenesená",J280,0)</f>
        <v>0</v>
      </c>
      <c r="BI280" s="185">
        <f>IF(N280="nulová",J280,0)</f>
        <v>0</v>
      </c>
      <c r="BJ280" s="18" t="s">
        <v>83</v>
      </c>
      <c r="BK280" s="185">
        <f>ROUND(I280*H280,2)</f>
        <v>0</v>
      </c>
      <c r="BL280" s="18" t="s">
        <v>438</v>
      </c>
      <c r="BM280" s="184" t="s">
        <v>466</v>
      </c>
    </row>
    <row r="281" s="13" customFormat="1">
      <c r="A281" s="13"/>
      <c r="B281" s="186"/>
      <c r="C281" s="13"/>
      <c r="D281" s="187" t="s">
        <v>139</v>
      </c>
      <c r="E281" s="188" t="s">
        <v>3</v>
      </c>
      <c r="F281" s="189" t="s">
        <v>140</v>
      </c>
      <c r="G281" s="13"/>
      <c r="H281" s="188" t="s">
        <v>3</v>
      </c>
      <c r="I281" s="190"/>
      <c r="J281" s="13"/>
      <c r="K281" s="13"/>
      <c r="L281" s="186"/>
      <c r="M281" s="191"/>
      <c r="N281" s="192"/>
      <c r="O281" s="192"/>
      <c r="P281" s="192"/>
      <c r="Q281" s="192"/>
      <c r="R281" s="192"/>
      <c r="S281" s="192"/>
      <c r="T281" s="19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88" t="s">
        <v>139</v>
      </c>
      <c r="AU281" s="188" t="s">
        <v>85</v>
      </c>
      <c r="AV281" s="13" t="s">
        <v>83</v>
      </c>
      <c r="AW281" s="13" t="s">
        <v>39</v>
      </c>
      <c r="AX281" s="13" t="s">
        <v>77</v>
      </c>
      <c r="AY281" s="188" t="s">
        <v>129</v>
      </c>
    </row>
    <row r="282" s="14" customFormat="1">
      <c r="A282" s="14"/>
      <c r="B282" s="194"/>
      <c r="C282" s="14"/>
      <c r="D282" s="187" t="s">
        <v>139</v>
      </c>
      <c r="E282" s="195" t="s">
        <v>3</v>
      </c>
      <c r="F282" s="196" t="s">
        <v>445</v>
      </c>
      <c r="G282" s="14"/>
      <c r="H282" s="197">
        <v>10</v>
      </c>
      <c r="I282" s="198"/>
      <c r="J282" s="14"/>
      <c r="K282" s="14"/>
      <c r="L282" s="194"/>
      <c r="M282" s="199"/>
      <c r="N282" s="200"/>
      <c r="O282" s="200"/>
      <c r="P282" s="200"/>
      <c r="Q282" s="200"/>
      <c r="R282" s="200"/>
      <c r="S282" s="200"/>
      <c r="T282" s="20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195" t="s">
        <v>139</v>
      </c>
      <c r="AU282" s="195" t="s">
        <v>85</v>
      </c>
      <c r="AV282" s="14" t="s">
        <v>85</v>
      </c>
      <c r="AW282" s="14" t="s">
        <v>39</v>
      </c>
      <c r="AX282" s="14" t="s">
        <v>83</v>
      </c>
      <c r="AY282" s="195" t="s">
        <v>129</v>
      </c>
    </row>
    <row r="283" s="2" customFormat="1" ht="16.5" customHeight="1">
      <c r="A283" s="38"/>
      <c r="B283" s="172"/>
      <c r="C283" s="213" t="s">
        <v>467</v>
      </c>
      <c r="D283" s="213" t="s">
        <v>435</v>
      </c>
      <c r="E283" s="214" t="s">
        <v>468</v>
      </c>
      <c r="F283" s="215" t="s">
        <v>469</v>
      </c>
      <c r="G283" s="216" t="s">
        <v>135</v>
      </c>
      <c r="H283" s="217">
        <v>10</v>
      </c>
      <c r="I283" s="218"/>
      <c r="J283" s="219">
        <f>ROUND(I283*H283,2)</f>
        <v>0</v>
      </c>
      <c r="K283" s="215" t="s">
        <v>136</v>
      </c>
      <c r="L283" s="220"/>
      <c r="M283" s="221" t="s">
        <v>3</v>
      </c>
      <c r="N283" s="222" t="s">
        <v>48</v>
      </c>
      <c r="O283" s="72"/>
      <c r="P283" s="182">
        <f>O283*H283</f>
        <v>0</v>
      </c>
      <c r="Q283" s="182">
        <v>0</v>
      </c>
      <c r="R283" s="182">
        <f>Q283*H283</f>
        <v>0</v>
      </c>
      <c r="S283" s="182">
        <v>0</v>
      </c>
      <c r="T283" s="183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84" t="s">
        <v>438</v>
      </c>
      <c r="AT283" s="184" t="s">
        <v>435</v>
      </c>
      <c r="AU283" s="184" t="s">
        <v>85</v>
      </c>
      <c r="AY283" s="18" t="s">
        <v>129</v>
      </c>
      <c r="BE283" s="185">
        <f>IF(N283="základní",J283,0)</f>
        <v>0</v>
      </c>
      <c r="BF283" s="185">
        <f>IF(N283="snížená",J283,0)</f>
        <v>0</v>
      </c>
      <c r="BG283" s="185">
        <f>IF(N283="zákl. přenesená",J283,0)</f>
        <v>0</v>
      </c>
      <c r="BH283" s="185">
        <f>IF(N283="sníž. přenesená",J283,0)</f>
        <v>0</v>
      </c>
      <c r="BI283" s="185">
        <f>IF(N283="nulová",J283,0)</f>
        <v>0</v>
      </c>
      <c r="BJ283" s="18" t="s">
        <v>83</v>
      </c>
      <c r="BK283" s="185">
        <f>ROUND(I283*H283,2)</f>
        <v>0</v>
      </c>
      <c r="BL283" s="18" t="s">
        <v>438</v>
      </c>
      <c r="BM283" s="184" t="s">
        <v>470</v>
      </c>
    </row>
    <row r="284" s="13" customFormat="1">
      <c r="A284" s="13"/>
      <c r="B284" s="186"/>
      <c r="C284" s="13"/>
      <c r="D284" s="187" t="s">
        <v>139</v>
      </c>
      <c r="E284" s="188" t="s">
        <v>3</v>
      </c>
      <c r="F284" s="189" t="s">
        <v>140</v>
      </c>
      <c r="G284" s="13"/>
      <c r="H284" s="188" t="s">
        <v>3</v>
      </c>
      <c r="I284" s="190"/>
      <c r="J284" s="13"/>
      <c r="K284" s="13"/>
      <c r="L284" s="186"/>
      <c r="M284" s="191"/>
      <c r="N284" s="192"/>
      <c r="O284" s="192"/>
      <c r="P284" s="192"/>
      <c r="Q284" s="192"/>
      <c r="R284" s="192"/>
      <c r="S284" s="192"/>
      <c r="T284" s="19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88" t="s">
        <v>139</v>
      </c>
      <c r="AU284" s="188" t="s">
        <v>85</v>
      </c>
      <c r="AV284" s="13" t="s">
        <v>83</v>
      </c>
      <c r="AW284" s="13" t="s">
        <v>39</v>
      </c>
      <c r="AX284" s="13" t="s">
        <v>77</v>
      </c>
      <c r="AY284" s="188" t="s">
        <v>129</v>
      </c>
    </row>
    <row r="285" s="14" customFormat="1">
      <c r="A285" s="14"/>
      <c r="B285" s="194"/>
      <c r="C285" s="14"/>
      <c r="D285" s="187" t="s">
        <v>139</v>
      </c>
      <c r="E285" s="195" t="s">
        <v>3</v>
      </c>
      <c r="F285" s="196" t="s">
        <v>445</v>
      </c>
      <c r="G285" s="14"/>
      <c r="H285" s="197">
        <v>10</v>
      </c>
      <c r="I285" s="198"/>
      <c r="J285" s="14"/>
      <c r="K285" s="14"/>
      <c r="L285" s="194"/>
      <c r="M285" s="199"/>
      <c r="N285" s="200"/>
      <c r="O285" s="200"/>
      <c r="P285" s="200"/>
      <c r="Q285" s="200"/>
      <c r="R285" s="200"/>
      <c r="S285" s="200"/>
      <c r="T285" s="20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195" t="s">
        <v>139</v>
      </c>
      <c r="AU285" s="195" t="s">
        <v>85</v>
      </c>
      <c r="AV285" s="14" t="s">
        <v>85</v>
      </c>
      <c r="AW285" s="14" t="s">
        <v>39</v>
      </c>
      <c r="AX285" s="14" t="s">
        <v>83</v>
      </c>
      <c r="AY285" s="195" t="s">
        <v>129</v>
      </c>
    </row>
    <row r="286" s="2" customFormat="1" ht="16.5" customHeight="1">
      <c r="A286" s="38"/>
      <c r="B286" s="172"/>
      <c r="C286" s="213" t="s">
        <v>471</v>
      </c>
      <c r="D286" s="213" t="s">
        <v>435</v>
      </c>
      <c r="E286" s="214" t="s">
        <v>472</v>
      </c>
      <c r="F286" s="215" t="s">
        <v>473</v>
      </c>
      <c r="G286" s="216" t="s">
        <v>135</v>
      </c>
      <c r="H286" s="217">
        <v>10</v>
      </c>
      <c r="I286" s="218"/>
      <c r="J286" s="219">
        <f>ROUND(I286*H286,2)</f>
        <v>0</v>
      </c>
      <c r="K286" s="215" t="s">
        <v>136</v>
      </c>
      <c r="L286" s="220"/>
      <c r="M286" s="221" t="s">
        <v>3</v>
      </c>
      <c r="N286" s="222" t="s">
        <v>48</v>
      </c>
      <c r="O286" s="72"/>
      <c r="P286" s="182">
        <f>O286*H286</f>
        <v>0</v>
      </c>
      <c r="Q286" s="182">
        <v>0</v>
      </c>
      <c r="R286" s="182">
        <f>Q286*H286</f>
        <v>0</v>
      </c>
      <c r="S286" s="182">
        <v>0</v>
      </c>
      <c r="T286" s="183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84" t="s">
        <v>438</v>
      </c>
      <c r="AT286" s="184" t="s">
        <v>435</v>
      </c>
      <c r="AU286" s="184" t="s">
        <v>85</v>
      </c>
      <c r="AY286" s="18" t="s">
        <v>129</v>
      </c>
      <c r="BE286" s="185">
        <f>IF(N286="základní",J286,0)</f>
        <v>0</v>
      </c>
      <c r="BF286" s="185">
        <f>IF(N286="snížená",J286,0)</f>
        <v>0</v>
      </c>
      <c r="BG286" s="185">
        <f>IF(N286="zákl. přenesená",J286,0)</f>
        <v>0</v>
      </c>
      <c r="BH286" s="185">
        <f>IF(N286="sníž. přenesená",J286,0)</f>
        <v>0</v>
      </c>
      <c r="BI286" s="185">
        <f>IF(N286="nulová",J286,0)</f>
        <v>0</v>
      </c>
      <c r="BJ286" s="18" t="s">
        <v>83</v>
      </c>
      <c r="BK286" s="185">
        <f>ROUND(I286*H286,2)</f>
        <v>0</v>
      </c>
      <c r="BL286" s="18" t="s">
        <v>438</v>
      </c>
      <c r="BM286" s="184" t="s">
        <v>474</v>
      </c>
    </row>
    <row r="287" s="13" customFormat="1">
      <c r="A287" s="13"/>
      <c r="B287" s="186"/>
      <c r="C287" s="13"/>
      <c r="D287" s="187" t="s">
        <v>139</v>
      </c>
      <c r="E287" s="188" t="s">
        <v>3</v>
      </c>
      <c r="F287" s="189" t="s">
        <v>140</v>
      </c>
      <c r="G287" s="13"/>
      <c r="H287" s="188" t="s">
        <v>3</v>
      </c>
      <c r="I287" s="190"/>
      <c r="J287" s="13"/>
      <c r="K287" s="13"/>
      <c r="L287" s="186"/>
      <c r="M287" s="191"/>
      <c r="N287" s="192"/>
      <c r="O287" s="192"/>
      <c r="P287" s="192"/>
      <c r="Q287" s="192"/>
      <c r="R287" s="192"/>
      <c r="S287" s="192"/>
      <c r="T287" s="19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88" t="s">
        <v>139</v>
      </c>
      <c r="AU287" s="188" t="s">
        <v>85</v>
      </c>
      <c r="AV287" s="13" t="s">
        <v>83</v>
      </c>
      <c r="AW287" s="13" t="s">
        <v>39</v>
      </c>
      <c r="AX287" s="13" t="s">
        <v>77</v>
      </c>
      <c r="AY287" s="188" t="s">
        <v>129</v>
      </c>
    </row>
    <row r="288" s="14" customFormat="1">
      <c r="A288" s="14"/>
      <c r="B288" s="194"/>
      <c r="C288" s="14"/>
      <c r="D288" s="187" t="s">
        <v>139</v>
      </c>
      <c r="E288" s="195" t="s">
        <v>3</v>
      </c>
      <c r="F288" s="196" t="s">
        <v>445</v>
      </c>
      <c r="G288" s="14"/>
      <c r="H288" s="197">
        <v>10</v>
      </c>
      <c r="I288" s="198"/>
      <c r="J288" s="14"/>
      <c r="K288" s="14"/>
      <c r="L288" s="194"/>
      <c r="M288" s="199"/>
      <c r="N288" s="200"/>
      <c r="O288" s="200"/>
      <c r="P288" s="200"/>
      <c r="Q288" s="200"/>
      <c r="R288" s="200"/>
      <c r="S288" s="200"/>
      <c r="T288" s="20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95" t="s">
        <v>139</v>
      </c>
      <c r="AU288" s="195" t="s">
        <v>85</v>
      </c>
      <c r="AV288" s="14" t="s">
        <v>85</v>
      </c>
      <c r="AW288" s="14" t="s">
        <v>39</v>
      </c>
      <c r="AX288" s="14" t="s">
        <v>83</v>
      </c>
      <c r="AY288" s="195" t="s">
        <v>129</v>
      </c>
    </row>
    <row r="289" s="2" customFormat="1" ht="16.5" customHeight="1">
      <c r="A289" s="38"/>
      <c r="B289" s="172"/>
      <c r="C289" s="213" t="s">
        <v>475</v>
      </c>
      <c r="D289" s="213" t="s">
        <v>435</v>
      </c>
      <c r="E289" s="214" t="s">
        <v>476</v>
      </c>
      <c r="F289" s="215" t="s">
        <v>477</v>
      </c>
      <c r="G289" s="216" t="s">
        <v>135</v>
      </c>
      <c r="H289" s="217">
        <v>10</v>
      </c>
      <c r="I289" s="218"/>
      <c r="J289" s="219">
        <f>ROUND(I289*H289,2)</f>
        <v>0</v>
      </c>
      <c r="K289" s="215" t="s">
        <v>136</v>
      </c>
      <c r="L289" s="220"/>
      <c r="M289" s="221" t="s">
        <v>3</v>
      </c>
      <c r="N289" s="222" t="s">
        <v>48</v>
      </c>
      <c r="O289" s="72"/>
      <c r="P289" s="182">
        <f>O289*H289</f>
        <v>0</v>
      </c>
      <c r="Q289" s="182">
        <v>0</v>
      </c>
      <c r="R289" s="182">
        <f>Q289*H289</f>
        <v>0</v>
      </c>
      <c r="S289" s="182">
        <v>0</v>
      </c>
      <c r="T289" s="183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184" t="s">
        <v>438</v>
      </c>
      <c r="AT289" s="184" t="s">
        <v>435</v>
      </c>
      <c r="AU289" s="184" t="s">
        <v>85</v>
      </c>
      <c r="AY289" s="18" t="s">
        <v>129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8" t="s">
        <v>83</v>
      </c>
      <c r="BK289" s="185">
        <f>ROUND(I289*H289,2)</f>
        <v>0</v>
      </c>
      <c r="BL289" s="18" t="s">
        <v>438</v>
      </c>
      <c r="BM289" s="184" t="s">
        <v>478</v>
      </c>
    </row>
    <row r="290" s="13" customFormat="1">
      <c r="A290" s="13"/>
      <c r="B290" s="186"/>
      <c r="C290" s="13"/>
      <c r="D290" s="187" t="s">
        <v>139</v>
      </c>
      <c r="E290" s="188" t="s">
        <v>3</v>
      </c>
      <c r="F290" s="189" t="s">
        <v>140</v>
      </c>
      <c r="G290" s="13"/>
      <c r="H290" s="188" t="s">
        <v>3</v>
      </c>
      <c r="I290" s="190"/>
      <c r="J290" s="13"/>
      <c r="K290" s="13"/>
      <c r="L290" s="186"/>
      <c r="M290" s="191"/>
      <c r="N290" s="192"/>
      <c r="O290" s="192"/>
      <c r="P290" s="192"/>
      <c r="Q290" s="192"/>
      <c r="R290" s="192"/>
      <c r="S290" s="192"/>
      <c r="T290" s="19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88" t="s">
        <v>139</v>
      </c>
      <c r="AU290" s="188" t="s">
        <v>85</v>
      </c>
      <c r="AV290" s="13" t="s">
        <v>83</v>
      </c>
      <c r="AW290" s="13" t="s">
        <v>39</v>
      </c>
      <c r="AX290" s="13" t="s">
        <v>77</v>
      </c>
      <c r="AY290" s="188" t="s">
        <v>129</v>
      </c>
    </row>
    <row r="291" s="14" customFormat="1">
      <c r="A291" s="14"/>
      <c r="B291" s="194"/>
      <c r="C291" s="14"/>
      <c r="D291" s="187" t="s">
        <v>139</v>
      </c>
      <c r="E291" s="195" t="s">
        <v>3</v>
      </c>
      <c r="F291" s="196" t="s">
        <v>445</v>
      </c>
      <c r="G291" s="14"/>
      <c r="H291" s="197">
        <v>10</v>
      </c>
      <c r="I291" s="198"/>
      <c r="J291" s="14"/>
      <c r="K291" s="14"/>
      <c r="L291" s="194"/>
      <c r="M291" s="199"/>
      <c r="N291" s="200"/>
      <c r="O291" s="200"/>
      <c r="P291" s="200"/>
      <c r="Q291" s="200"/>
      <c r="R291" s="200"/>
      <c r="S291" s="200"/>
      <c r="T291" s="20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195" t="s">
        <v>139</v>
      </c>
      <c r="AU291" s="195" t="s">
        <v>85</v>
      </c>
      <c r="AV291" s="14" t="s">
        <v>85</v>
      </c>
      <c r="AW291" s="14" t="s">
        <v>39</v>
      </c>
      <c r="AX291" s="14" t="s">
        <v>83</v>
      </c>
      <c r="AY291" s="195" t="s">
        <v>129</v>
      </c>
    </row>
    <row r="292" s="12" customFormat="1" ht="22.8" customHeight="1">
      <c r="A292" s="12"/>
      <c r="B292" s="159"/>
      <c r="C292" s="12"/>
      <c r="D292" s="160" t="s">
        <v>76</v>
      </c>
      <c r="E292" s="170" t="s">
        <v>252</v>
      </c>
      <c r="F292" s="170" t="s">
        <v>253</v>
      </c>
      <c r="G292" s="12"/>
      <c r="H292" s="12"/>
      <c r="I292" s="162"/>
      <c r="J292" s="171">
        <f>BK292</f>
        <v>0</v>
      </c>
      <c r="K292" s="12"/>
      <c r="L292" s="159"/>
      <c r="M292" s="164"/>
      <c r="N292" s="165"/>
      <c r="O292" s="165"/>
      <c r="P292" s="166">
        <f>SUM(P293:P295)</f>
        <v>0</v>
      </c>
      <c r="Q292" s="165"/>
      <c r="R292" s="166">
        <f>SUM(R293:R295)</f>
        <v>0</v>
      </c>
      <c r="S292" s="165"/>
      <c r="T292" s="167">
        <f>SUM(T293:T295)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160" t="s">
        <v>128</v>
      </c>
      <c r="AT292" s="168" t="s">
        <v>76</v>
      </c>
      <c r="AU292" s="168" t="s">
        <v>83</v>
      </c>
      <c r="AY292" s="160" t="s">
        <v>129</v>
      </c>
      <c r="BK292" s="169">
        <f>SUM(BK293:BK295)</f>
        <v>0</v>
      </c>
    </row>
    <row r="293" s="2" customFormat="1" ht="21.75" customHeight="1">
      <c r="A293" s="38"/>
      <c r="B293" s="172"/>
      <c r="C293" s="173" t="s">
        <v>479</v>
      </c>
      <c r="D293" s="173" t="s">
        <v>132</v>
      </c>
      <c r="E293" s="174" t="s">
        <v>255</v>
      </c>
      <c r="F293" s="175" t="s">
        <v>256</v>
      </c>
      <c r="G293" s="176" t="s">
        <v>135</v>
      </c>
      <c r="H293" s="177">
        <v>4</v>
      </c>
      <c r="I293" s="178"/>
      <c r="J293" s="179">
        <f>ROUND(I293*H293,2)</f>
        <v>0</v>
      </c>
      <c r="K293" s="175" t="s">
        <v>136</v>
      </c>
      <c r="L293" s="39"/>
      <c r="M293" s="180" t="s">
        <v>3</v>
      </c>
      <c r="N293" s="181" t="s">
        <v>48</v>
      </c>
      <c r="O293" s="72"/>
      <c r="P293" s="182">
        <f>O293*H293</f>
        <v>0</v>
      </c>
      <c r="Q293" s="182">
        <v>0</v>
      </c>
      <c r="R293" s="182">
        <f>Q293*H293</f>
        <v>0</v>
      </c>
      <c r="S293" s="182">
        <v>0</v>
      </c>
      <c r="T293" s="183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84" t="s">
        <v>137</v>
      </c>
      <c r="AT293" s="184" t="s">
        <v>132</v>
      </c>
      <c r="AU293" s="184" t="s">
        <v>85</v>
      </c>
      <c r="AY293" s="18" t="s">
        <v>129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18" t="s">
        <v>83</v>
      </c>
      <c r="BK293" s="185">
        <f>ROUND(I293*H293,2)</f>
        <v>0</v>
      </c>
      <c r="BL293" s="18" t="s">
        <v>137</v>
      </c>
      <c r="BM293" s="184" t="s">
        <v>257</v>
      </c>
    </row>
    <row r="294" s="13" customFormat="1">
      <c r="A294" s="13"/>
      <c r="B294" s="186"/>
      <c r="C294" s="13"/>
      <c r="D294" s="187" t="s">
        <v>139</v>
      </c>
      <c r="E294" s="188" t="s">
        <v>3</v>
      </c>
      <c r="F294" s="189" t="s">
        <v>140</v>
      </c>
      <c r="G294" s="13"/>
      <c r="H294" s="188" t="s">
        <v>3</v>
      </c>
      <c r="I294" s="190"/>
      <c r="J294" s="13"/>
      <c r="K294" s="13"/>
      <c r="L294" s="186"/>
      <c r="M294" s="191"/>
      <c r="N294" s="192"/>
      <c r="O294" s="192"/>
      <c r="P294" s="192"/>
      <c r="Q294" s="192"/>
      <c r="R294" s="192"/>
      <c r="S294" s="192"/>
      <c r="T294" s="19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88" t="s">
        <v>139</v>
      </c>
      <c r="AU294" s="188" t="s">
        <v>85</v>
      </c>
      <c r="AV294" s="13" t="s">
        <v>83</v>
      </c>
      <c r="AW294" s="13" t="s">
        <v>39</v>
      </c>
      <c r="AX294" s="13" t="s">
        <v>77</v>
      </c>
      <c r="AY294" s="188" t="s">
        <v>129</v>
      </c>
    </row>
    <row r="295" s="14" customFormat="1">
      <c r="A295" s="14"/>
      <c r="B295" s="194"/>
      <c r="C295" s="14"/>
      <c r="D295" s="187" t="s">
        <v>139</v>
      </c>
      <c r="E295" s="195" t="s">
        <v>3</v>
      </c>
      <c r="F295" s="196" t="s">
        <v>480</v>
      </c>
      <c r="G295" s="14"/>
      <c r="H295" s="197">
        <v>4</v>
      </c>
      <c r="I295" s="198"/>
      <c r="J295" s="14"/>
      <c r="K295" s="14"/>
      <c r="L295" s="194"/>
      <c r="M295" s="210"/>
      <c r="N295" s="211"/>
      <c r="O295" s="211"/>
      <c r="P295" s="211"/>
      <c r="Q295" s="211"/>
      <c r="R295" s="211"/>
      <c r="S295" s="211"/>
      <c r="T295" s="21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195" t="s">
        <v>139</v>
      </c>
      <c r="AU295" s="195" t="s">
        <v>85</v>
      </c>
      <c r="AV295" s="14" t="s">
        <v>85</v>
      </c>
      <c r="AW295" s="14" t="s">
        <v>39</v>
      </c>
      <c r="AX295" s="14" t="s">
        <v>83</v>
      </c>
      <c r="AY295" s="195" t="s">
        <v>129</v>
      </c>
    </row>
    <row r="296" s="2" customFormat="1" ht="6.96" customHeight="1">
      <c r="A296" s="38"/>
      <c r="B296" s="55"/>
      <c r="C296" s="56"/>
      <c r="D296" s="56"/>
      <c r="E296" s="56"/>
      <c r="F296" s="56"/>
      <c r="G296" s="56"/>
      <c r="H296" s="56"/>
      <c r="I296" s="56"/>
      <c r="J296" s="56"/>
      <c r="K296" s="56"/>
      <c r="L296" s="39"/>
      <c r="M296" s="38"/>
      <c r="O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</row>
  </sheetData>
  <autoFilter ref="C96:K2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95</v>
      </c>
      <c r="L4" s="21"/>
      <c r="M4" s="122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3" t="str">
        <f>'Rekapitulace zakázky'!K6</f>
        <v>Údržba a oprava výměnných dílů zabezpečovacího zařízení v obvodu SSZT PCE 2024 - 2026</v>
      </c>
      <c r="F7" s="31"/>
      <c r="G7" s="31"/>
      <c r="H7" s="31"/>
      <c r="L7" s="21"/>
    </row>
    <row r="8" s="1" customFormat="1" ht="12" customHeight="1">
      <c r="B8" s="21"/>
      <c r="D8" s="31" t="s">
        <v>96</v>
      </c>
      <c r="L8" s="21"/>
    </row>
    <row r="9" s="2" customFormat="1" ht="16.5" customHeight="1">
      <c r="A9" s="38"/>
      <c r="B9" s="39"/>
      <c r="C9" s="38"/>
      <c r="D9" s="38"/>
      <c r="E9" s="123" t="s">
        <v>97</v>
      </c>
      <c r="F9" s="38"/>
      <c r="G9" s="38"/>
      <c r="H9" s="38"/>
      <c r="I9" s="38"/>
      <c r="J9" s="38"/>
      <c r="K9" s="38"/>
      <c r="L9" s="12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1" t="s">
        <v>98</v>
      </c>
      <c r="E10" s="38"/>
      <c r="F10" s="38"/>
      <c r="G10" s="38"/>
      <c r="H10" s="38"/>
      <c r="I10" s="38"/>
      <c r="J10" s="38"/>
      <c r="K10" s="38"/>
      <c r="L10" s="12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2" t="s">
        <v>481</v>
      </c>
      <c r="F11" s="38"/>
      <c r="G11" s="38"/>
      <c r="H11" s="38"/>
      <c r="I11" s="38"/>
      <c r="J11" s="38"/>
      <c r="K11" s="38"/>
      <c r="L11" s="12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12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1" t="s">
        <v>19</v>
      </c>
      <c r="E13" s="38"/>
      <c r="F13" s="26" t="s">
        <v>3</v>
      </c>
      <c r="G13" s="38"/>
      <c r="H13" s="38"/>
      <c r="I13" s="31" t="s">
        <v>21</v>
      </c>
      <c r="J13" s="26" t="s">
        <v>3</v>
      </c>
      <c r="K13" s="38"/>
      <c r="L13" s="12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23</v>
      </c>
      <c r="E14" s="38"/>
      <c r="F14" s="26" t="s">
        <v>24</v>
      </c>
      <c r="G14" s="38"/>
      <c r="H14" s="38"/>
      <c r="I14" s="31" t="s">
        <v>25</v>
      </c>
      <c r="J14" s="64" t="str">
        <f>'Rekapitulace zakázky'!AN8</f>
        <v>6. 5. 2024</v>
      </c>
      <c r="K14" s="38"/>
      <c r="L14" s="12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12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1" t="s">
        <v>31</v>
      </c>
      <c r="E16" s="38"/>
      <c r="F16" s="38"/>
      <c r="G16" s="38"/>
      <c r="H16" s="38"/>
      <c r="I16" s="31" t="s">
        <v>32</v>
      </c>
      <c r="J16" s="26" t="s">
        <v>3</v>
      </c>
      <c r="K16" s="38"/>
      <c r="L16" s="12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6" t="s">
        <v>34</v>
      </c>
      <c r="F17" s="38"/>
      <c r="G17" s="38"/>
      <c r="H17" s="38"/>
      <c r="I17" s="31" t="s">
        <v>35</v>
      </c>
      <c r="J17" s="26" t="s">
        <v>3</v>
      </c>
      <c r="K17" s="38"/>
      <c r="L17" s="12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12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1" t="s">
        <v>36</v>
      </c>
      <c r="E19" s="38"/>
      <c r="F19" s="38"/>
      <c r="G19" s="38"/>
      <c r="H19" s="38"/>
      <c r="I19" s="31" t="s">
        <v>32</v>
      </c>
      <c r="J19" s="32" t="str">
        <f>'Rekapitulace zakázky'!AN13</f>
        <v>Vyplň údaj</v>
      </c>
      <c r="K19" s="38"/>
      <c r="L19" s="12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2" t="str">
        <f>'Rekapitulace zakázky'!E14</f>
        <v>Vyplň údaj</v>
      </c>
      <c r="F20" s="26"/>
      <c r="G20" s="26"/>
      <c r="H20" s="26"/>
      <c r="I20" s="31" t="s">
        <v>35</v>
      </c>
      <c r="J20" s="32" t="str">
        <f>'Rekapitulace zakázky'!AN14</f>
        <v>Vyplň údaj</v>
      </c>
      <c r="K20" s="38"/>
      <c r="L20" s="12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12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1" t="s">
        <v>38</v>
      </c>
      <c r="E22" s="38"/>
      <c r="F22" s="38"/>
      <c r="G22" s="38"/>
      <c r="H22" s="38"/>
      <c r="I22" s="31" t="s">
        <v>32</v>
      </c>
      <c r="J22" s="26" t="s">
        <v>3</v>
      </c>
      <c r="K22" s="38"/>
      <c r="L22" s="12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6" t="s">
        <v>34</v>
      </c>
      <c r="F23" s="38"/>
      <c r="G23" s="38"/>
      <c r="H23" s="38"/>
      <c r="I23" s="31" t="s">
        <v>35</v>
      </c>
      <c r="J23" s="26" t="s">
        <v>3</v>
      </c>
      <c r="K23" s="38"/>
      <c r="L23" s="12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12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1" t="s">
        <v>40</v>
      </c>
      <c r="E25" s="38"/>
      <c r="F25" s="38"/>
      <c r="G25" s="38"/>
      <c r="H25" s="38"/>
      <c r="I25" s="31" t="s">
        <v>32</v>
      </c>
      <c r="J25" s="26" t="s">
        <v>3</v>
      </c>
      <c r="K25" s="38"/>
      <c r="L25" s="12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6" t="s">
        <v>34</v>
      </c>
      <c r="F26" s="38"/>
      <c r="G26" s="38"/>
      <c r="H26" s="38"/>
      <c r="I26" s="31" t="s">
        <v>35</v>
      </c>
      <c r="J26" s="26" t="s">
        <v>3</v>
      </c>
      <c r="K26" s="38"/>
      <c r="L26" s="12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12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1" t="s">
        <v>41</v>
      </c>
      <c r="E28" s="38"/>
      <c r="F28" s="38"/>
      <c r="G28" s="38"/>
      <c r="H28" s="38"/>
      <c r="I28" s="38"/>
      <c r="J28" s="38"/>
      <c r="K28" s="38"/>
      <c r="L28" s="12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25"/>
      <c r="B29" s="126"/>
      <c r="C29" s="125"/>
      <c r="D29" s="125"/>
      <c r="E29" s="36" t="s">
        <v>42</v>
      </c>
      <c r="F29" s="36"/>
      <c r="G29" s="36"/>
      <c r="H29" s="36"/>
      <c r="I29" s="125"/>
      <c r="J29" s="125"/>
      <c r="K29" s="125"/>
      <c r="L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12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2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28" t="s">
        <v>43</v>
      </c>
      <c r="E32" s="38"/>
      <c r="F32" s="38"/>
      <c r="G32" s="38"/>
      <c r="H32" s="38"/>
      <c r="I32" s="38"/>
      <c r="J32" s="90">
        <f>ROUND(J96, 2)</f>
        <v>0</v>
      </c>
      <c r="K32" s="38"/>
      <c r="L32" s="12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84"/>
      <c r="E33" s="84"/>
      <c r="F33" s="84"/>
      <c r="G33" s="84"/>
      <c r="H33" s="84"/>
      <c r="I33" s="84"/>
      <c r="J33" s="84"/>
      <c r="K33" s="84"/>
      <c r="L33" s="12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45</v>
      </c>
      <c r="G34" s="38"/>
      <c r="H34" s="38"/>
      <c r="I34" s="43" t="s">
        <v>44</v>
      </c>
      <c r="J34" s="43" t="s">
        <v>46</v>
      </c>
      <c r="K34" s="38"/>
      <c r="L34" s="12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29" t="s">
        <v>47</v>
      </c>
      <c r="E35" s="31" t="s">
        <v>48</v>
      </c>
      <c r="F35" s="130">
        <f>ROUND((SUM(BE96:BE276)),  2)</f>
        <v>0</v>
      </c>
      <c r="G35" s="38"/>
      <c r="H35" s="38"/>
      <c r="I35" s="131">
        <v>0.20999999999999999</v>
      </c>
      <c r="J35" s="130">
        <f>ROUND(((SUM(BE96:BE276))*I35),  2)</f>
        <v>0</v>
      </c>
      <c r="K35" s="38"/>
      <c r="L35" s="12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1" t="s">
        <v>49</v>
      </c>
      <c r="F36" s="130">
        <f>ROUND((SUM(BF96:BF276)),  2)</f>
        <v>0</v>
      </c>
      <c r="G36" s="38"/>
      <c r="H36" s="38"/>
      <c r="I36" s="131">
        <v>0.12</v>
      </c>
      <c r="J36" s="130">
        <f>ROUND(((SUM(BF96:BF276))*I36),  2)</f>
        <v>0</v>
      </c>
      <c r="K36" s="38"/>
      <c r="L36" s="12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50</v>
      </c>
      <c r="F37" s="130">
        <f>ROUND((SUM(BG96:BG276)),  2)</f>
        <v>0</v>
      </c>
      <c r="G37" s="38"/>
      <c r="H37" s="38"/>
      <c r="I37" s="131">
        <v>0.20999999999999999</v>
      </c>
      <c r="J37" s="130">
        <f>0</f>
        <v>0</v>
      </c>
      <c r="K37" s="38"/>
      <c r="L37" s="12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1" t="s">
        <v>51</v>
      </c>
      <c r="F38" s="130">
        <f>ROUND((SUM(BH96:BH276)),  2)</f>
        <v>0</v>
      </c>
      <c r="G38" s="38"/>
      <c r="H38" s="38"/>
      <c r="I38" s="131">
        <v>0.12</v>
      </c>
      <c r="J38" s="130">
        <f>0</f>
        <v>0</v>
      </c>
      <c r="K38" s="38"/>
      <c r="L38" s="12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1" t="s">
        <v>52</v>
      </c>
      <c r="F39" s="130">
        <f>ROUND((SUM(BI96:BI276)),  2)</f>
        <v>0</v>
      </c>
      <c r="G39" s="38"/>
      <c r="H39" s="38"/>
      <c r="I39" s="131">
        <v>0</v>
      </c>
      <c r="J39" s="130">
        <f>0</f>
        <v>0</v>
      </c>
      <c r="K39" s="38"/>
      <c r="L39" s="12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12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2"/>
      <c r="D41" s="133" t="s">
        <v>53</v>
      </c>
      <c r="E41" s="76"/>
      <c r="F41" s="76"/>
      <c r="G41" s="134" t="s">
        <v>54</v>
      </c>
      <c r="H41" s="135" t="s">
        <v>55</v>
      </c>
      <c r="I41" s="76"/>
      <c r="J41" s="136">
        <f>SUM(J32:J39)</f>
        <v>0</v>
      </c>
      <c r="K41" s="137"/>
      <c r="L41" s="12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12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57"/>
      <c r="C46" s="58"/>
      <c r="D46" s="58"/>
      <c r="E46" s="58"/>
      <c r="F46" s="58"/>
      <c r="G46" s="58"/>
      <c r="H46" s="58"/>
      <c r="I46" s="58"/>
      <c r="J46" s="58"/>
      <c r="K46" s="58"/>
      <c r="L46" s="12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2" t="s">
        <v>100</v>
      </c>
      <c r="D47" s="38"/>
      <c r="E47" s="38"/>
      <c r="F47" s="38"/>
      <c r="G47" s="38"/>
      <c r="H47" s="38"/>
      <c r="I47" s="38"/>
      <c r="J47" s="38"/>
      <c r="K47" s="38"/>
      <c r="L47" s="12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12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17</v>
      </c>
      <c r="D49" s="38"/>
      <c r="E49" s="38"/>
      <c r="F49" s="38"/>
      <c r="G49" s="38"/>
      <c r="H49" s="38"/>
      <c r="I49" s="38"/>
      <c r="J49" s="38"/>
      <c r="K49" s="38"/>
      <c r="L49" s="12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38"/>
      <c r="D50" s="38"/>
      <c r="E50" s="123" t="str">
        <f>E7</f>
        <v>Údržba a oprava výměnných dílů zabezpečovacího zařízení v obvodu SSZT PCE 2024 - 2026</v>
      </c>
      <c r="F50" s="31"/>
      <c r="G50" s="31"/>
      <c r="H50" s="31"/>
      <c r="I50" s="38"/>
      <c r="J50" s="38"/>
      <c r="K50" s="38"/>
      <c r="L50" s="12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1" t="s">
        <v>96</v>
      </c>
      <c r="L51" s="21"/>
    </row>
    <row r="52" hidden="1" s="2" customFormat="1" ht="16.5" customHeight="1">
      <c r="A52" s="38"/>
      <c r="B52" s="39"/>
      <c r="C52" s="38"/>
      <c r="D52" s="38"/>
      <c r="E52" s="123" t="s">
        <v>97</v>
      </c>
      <c r="F52" s="38"/>
      <c r="G52" s="38"/>
      <c r="H52" s="38"/>
      <c r="I52" s="38"/>
      <c r="J52" s="38"/>
      <c r="K52" s="38"/>
      <c r="L52" s="12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1" t="s">
        <v>98</v>
      </c>
      <c r="D53" s="38"/>
      <c r="E53" s="38"/>
      <c r="F53" s="38"/>
      <c r="G53" s="38"/>
      <c r="H53" s="38"/>
      <c r="I53" s="38"/>
      <c r="J53" s="38"/>
      <c r="K53" s="38"/>
      <c r="L53" s="12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38"/>
      <c r="D54" s="38"/>
      <c r="E54" s="62" t="str">
        <f>E11</f>
        <v>Pu_VD_I - XII 2026 - Opravy výměnných dílů</v>
      </c>
      <c r="F54" s="38"/>
      <c r="G54" s="38"/>
      <c r="H54" s="38"/>
      <c r="I54" s="38"/>
      <c r="J54" s="38"/>
      <c r="K54" s="38"/>
      <c r="L54" s="12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38"/>
      <c r="D55" s="38"/>
      <c r="E55" s="38"/>
      <c r="F55" s="38"/>
      <c r="G55" s="38"/>
      <c r="H55" s="38"/>
      <c r="I55" s="38"/>
      <c r="J55" s="38"/>
      <c r="K55" s="38"/>
      <c r="L55" s="12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1" t="s">
        <v>23</v>
      </c>
      <c r="D56" s="38"/>
      <c r="E56" s="38"/>
      <c r="F56" s="26" t="str">
        <f>F14</f>
        <v>Obvod SSZT Pardubice</v>
      </c>
      <c r="G56" s="38"/>
      <c r="H56" s="38"/>
      <c r="I56" s="31" t="s">
        <v>25</v>
      </c>
      <c r="J56" s="64" t="str">
        <f>IF(J14="","",J14)</f>
        <v>6. 5. 2024</v>
      </c>
      <c r="K56" s="38"/>
      <c r="L56" s="12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38"/>
      <c r="D57" s="38"/>
      <c r="E57" s="38"/>
      <c r="F57" s="38"/>
      <c r="G57" s="38"/>
      <c r="H57" s="38"/>
      <c r="I57" s="38"/>
      <c r="J57" s="38"/>
      <c r="K57" s="38"/>
      <c r="L57" s="12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1" t="s">
        <v>31</v>
      </c>
      <c r="D58" s="38"/>
      <c r="E58" s="38"/>
      <c r="F58" s="26" t="str">
        <f>E17</f>
        <v xml:space="preserve"> </v>
      </c>
      <c r="G58" s="38"/>
      <c r="H58" s="38"/>
      <c r="I58" s="31" t="s">
        <v>38</v>
      </c>
      <c r="J58" s="36" t="str">
        <f>E23</f>
        <v xml:space="preserve"> </v>
      </c>
      <c r="K58" s="38"/>
      <c r="L58" s="12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1" t="s">
        <v>36</v>
      </c>
      <c r="D59" s="38"/>
      <c r="E59" s="38"/>
      <c r="F59" s="26" t="str">
        <f>IF(E20="","",E20)</f>
        <v>Vyplň údaj</v>
      </c>
      <c r="G59" s="38"/>
      <c r="H59" s="38"/>
      <c r="I59" s="31" t="s">
        <v>40</v>
      </c>
      <c r="J59" s="36" t="str">
        <f>E26</f>
        <v xml:space="preserve"> </v>
      </c>
      <c r="K59" s="38"/>
      <c r="L59" s="12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38"/>
      <c r="D60" s="38"/>
      <c r="E60" s="38"/>
      <c r="F60" s="38"/>
      <c r="G60" s="38"/>
      <c r="H60" s="38"/>
      <c r="I60" s="38"/>
      <c r="J60" s="38"/>
      <c r="K60" s="38"/>
      <c r="L60" s="12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38" t="s">
        <v>101</v>
      </c>
      <c r="D61" s="132"/>
      <c r="E61" s="132"/>
      <c r="F61" s="132"/>
      <c r="G61" s="132"/>
      <c r="H61" s="132"/>
      <c r="I61" s="132"/>
      <c r="J61" s="139" t="s">
        <v>102</v>
      </c>
      <c r="K61" s="132"/>
      <c r="L61" s="12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38"/>
      <c r="D62" s="38"/>
      <c r="E62" s="38"/>
      <c r="F62" s="38"/>
      <c r="G62" s="38"/>
      <c r="H62" s="38"/>
      <c r="I62" s="38"/>
      <c r="J62" s="38"/>
      <c r="K62" s="38"/>
      <c r="L62" s="12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40" t="s">
        <v>75</v>
      </c>
      <c r="D63" s="38"/>
      <c r="E63" s="38"/>
      <c r="F63" s="38"/>
      <c r="G63" s="38"/>
      <c r="H63" s="38"/>
      <c r="I63" s="38"/>
      <c r="J63" s="90">
        <f>J96</f>
        <v>0</v>
      </c>
      <c r="K63" s="38"/>
      <c r="L63" s="12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8" t="s">
        <v>103</v>
      </c>
    </row>
    <row r="64" hidden="1" s="9" customFormat="1" ht="24.96" customHeight="1">
      <c r="A64" s="9"/>
      <c r="B64" s="141"/>
      <c r="C64" s="9"/>
      <c r="D64" s="142" t="s">
        <v>104</v>
      </c>
      <c r="E64" s="143"/>
      <c r="F64" s="143"/>
      <c r="G64" s="143"/>
      <c r="H64" s="143"/>
      <c r="I64" s="143"/>
      <c r="J64" s="144">
        <f>J97</f>
        <v>0</v>
      </c>
      <c r="K64" s="9"/>
      <c r="L64" s="14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45"/>
      <c r="C65" s="10"/>
      <c r="D65" s="146" t="s">
        <v>105</v>
      </c>
      <c r="E65" s="147"/>
      <c r="F65" s="147"/>
      <c r="G65" s="147"/>
      <c r="H65" s="147"/>
      <c r="I65" s="147"/>
      <c r="J65" s="148">
        <f>J98</f>
        <v>0</v>
      </c>
      <c r="K65" s="10"/>
      <c r="L65" s="14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45"/>
      <c r="C66" s="10"/>
      <c r="D66" s="146" t="s">
        <v>106</v>
      </c>
      <c r="E66" s="147"/>
      <c r="F66" s="147"/>
      <c r="G66" s="147"/>
      <c r="H66" s="147"/>
      <c r="I66" s="147"/>
      <c r="J66" s="148">
        <f>J119</f>
        <v>0</v>
      </c>
      <c r="K66" s="10"/>
      <c r="L66" s="14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45"/>
      <c r="C67" s="10"/>
      <c r="D67" s="146" t="s">
        <v>107</v>
      </c>
      <c r="E67" s="147"/>
      <c r="F67" s="147"/>
      <c r="G67" s="147"/>
      <c r="H67" s="147"/>
      <c r="I67" s="147"/>
      <c r="J67" s="148">
        <f>J141</f>
        <v>0</v>
      </c>
      <c r="K67" s="10"/>
      <c r="L67" s="14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45"/>
      <c r="C68" s="10"/>
      <c r="D68" s="146" t="s">
        <v>108</v>
      </c>
      <c r="E68" s="147"/>
      <c r="F68" s="147"/>
      <c r="G68" s="147"/>
      <c r="H68" s="147"/>
      <c r="I68" s="147"/>
      <c r="J68" s="148">
        <f>J165</f>
        <v>0</v>
      </c>
      <c r="K68" s="10"/>
      <c r="L68" s="14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45"/>
      <c r="C69" s="10"/>
      <c r="D69" s="146" t="s">
        <v>109</v>
      </c>
      <c r="E69" s="147"/>
      <c r="F69" s="147"/>
      <c r="G69" s="147"/>
      <c r="H69" s="147"/>
      <c r="I69" s="147"/>
      <c r="J69" s="148">
        <f>J220</f>
        <v>0</v>
      </c>
      <c r="K69" s="10"/>
      <c r="L69" s="14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45"/>
      <c r="C70" s="10"/>
      <c r="D70" s="146" t="s">
        <v>263</v>
      </c>
      <c r="E70" s="147"/>
      <c r="F70" s="147"/>
      <c r="G70" s="147"/>
      <c r="H70" s="147"/>
      <c r="I70" s="147"/>
      <c r="J70" s="148">
        <f>J227</f>
        <v>0</v>
      </c>
      <c r="K70" s="10"/>
      <c r="L70" s="14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45"/>
      <c r="C71" s="10"/>
      <c r="D71" s="146" t="s">
        <v>482</v>
      </c>
      <c r="E71" s="147"/>
      <c r="F71" s="147"/>
      <c r="G71" s="147"/>
      <c r="H71" s="147"/>
      <c r="I71" s="147"/>
      <c r="J71" s="148">
        <f>J240</f>
        <v>0</v>
      </c>
      <c r="K71" s="10"/>
      <c r="L71" s="14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45"/>
      <c r="C72" s="10"/>
      <c r="D72" s="146" t="s">
        <v>111</v>
      </c>
      <c r="E72" s="147"/>
      <c r="F72" s="147"/>
      <c r="G72" s="147"/>
      <c r="H72" s="147"/>
      <c r="I72" s="147"/>
      <c r="J72" s="148">
        <f>J244</f>
        <v>0</v>
      </c>
      <c r="K72" s="10"/>
      <c r="L72" s="14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45"/>
      <c r="C73" s="10"/>
      <c r="D73" s="146" t="s">
        <v>266</v>
      </c>
      <c r="E73" s="147"/>
      <c r="F73" s="147"/>
      <c r="G73" s="147"/>
      <c r="H73" s="147"/>
      <c r="I73" s="147"/>
      <c r="J73" s="148">
        <f>J254</f>
        <v>0</v>
      </c>
      <c r="K73" s="10"/>
      <c r="L73" s="14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45"/>
      <c r="C74" s="10"/>
      <c r="D74" s="146" t="s">
        <v>112</v>
      </c>
      <c r="E74" s="147"/>
      <c r="F74" s="147"/>
      <c r="G74" s="147"/>
      <c r="H74" s="147"/>
      <c r="I74" s="147"/>
      <c r="J74" s="148">
        <f>J273</f>
        <v>0</v>
      </c>
      <c r="K74" s="10"/>
      <c r="L74" s="14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2" customFormat="1" ht="21.84" customHeight="1">
      <c r="A75" s="38"/>
      <c r="B75" s="39"/>
      <c r="C75" s="38"/>
      <c r="D75" s="38"/>
      <c r="E75" s="38"/>
      <c r="F75" s="38"/>
      <c r="G75" s="38"/>
      <c r="H75" s="38"/>
      <c r="I75" s="38"/>
      <c r="J75" s="38"/>
      <c r="K75" s="38"/>
      <c r="L75" s="12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hidden="1" s="2" customFormat="1" ht="6.96" customHeight="1">
      <c r="A76" s="38"/>
      <c r="B76" s="55"/>
      <c r="C76" s="56"/>
      <c r="D76" s="56"/>
      <c r="E76" s="56"/>
      <c r="F76" s="56"/>
      <c r="G76" s="56"/>
      <c r="H76" s="56"/>
      <c r="I76" s="56"/>
      <c r="J76" s="56"/>
      <c r="K76" s="56"/>
      <c r="L76" s="12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/>
    <row r="78" hidden="1"/>
    <row r="79" hidden="1"/>
    <row r="80" s="2" customFormat="1" ht="6.96" customHeight="1">
      <c r="A80" s="38"/>
      <c r="B80" s="57"/>
      <c r="C80" s="58"/>
      <c r="D80" s="58"/>
      <c r="E80" s="58"/>
      <c r="F80" s="58"/>
      <c r="G80" s="58"/>
      <c r="H80" s="58"/>
      <c r="I80" s="58"/>
      <c r="J80" s="58"/>
      <c r="K80" s="58"/>
      <c r="L80" s="12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113</v>
      </c>
      <c r="D81" s="38"/>
      <c r="E81" s="38"/>
      <c r="F81" s="38"/>
      <c r="G81" s="38"/>
      <c r="H81" s="38"/>
      <c r="I81" s="38"/>
      <c r="J81" s="38"/>
      <c r="K81" s="38"/>
      <c r="L81" s="12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38"/>
      <c r="D82" s="38"/>
      <c r="E82" s="38"/>
      <c r="F82" s="38"/>
      <c r="G82" s="38"/>
      <c r="H82" s="38"/>
      <c r="I82" s="38"/>
      <c r="J82" s="38"/>
      <c r="K82" s="38"/>
      <c r="L82" s="12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17</v>
      </c>
      <c r="D83" s="38"/>
      <c r="E83" s="38"/>
      <c r="F83" s="38"/>
      <c r="G83" s="38"/>
      <c r="H83" s="38"/>
      <c r="I83" s="38"/>
      <c r="J83" s="38"/>
      <c r="K83" s="38"/>
      <c r="L83" s="12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38"/>
      <c r="D84" s="38"/>
      <c r="E84" s="123" t="str">
        <f>E7</f>
        <v>Údržba a oprava výměnných dílů zabezpečovacího zařízení v obvodu SSZT PCE 2024 - 2026</v>
      </c>
      <c r="F84" s="31"/>
      <c r="G84" s="31"/>
      <c r="H84" s="31"/>
      <c r="I84" s="38"/>
      <c r="J84" s="38"/>
      <c r="K84" s="38"/>
      <c r="L84" s="12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1"/>
      <c r="C85" s="31" t="s">
        <v>96</v>
      </c>
      <c r="L85" s="21"/>
    </row>
    <row r="86" s="2" customFormat="1" ht="16.5" customHeight="1">
      <c r="A86" s="38"/>
      <c r="B86" s="39"/>
      <c r="C86" s="38"/>
      <c r="D86" s="38"/>
      <c r="E86" s="123" t="s">
        <v>97</v>
      </c>
      <c r="F86" s="38"/>
      <c r="G86" s="38"/>
      <c r="H86" s="38"/>
      <c r="I86" s="38"/>
      <c r="J86" s="38"/>
      <c r="K86" s="38"/>
      <c r="L86" s="12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98</v>
      </c>
      <c r="D87" s="38"/>
      <c r="E87" s="38"/>
      <c r="F87" s="38"/>
      <c r="G87" s="38"/>
      <c r="H87" s="38"/>
      <c r="I87" s="38"/>
      <c r="J87" s="38"/>
      <c r="K87" s="38"/>
      <c r="L87" s="12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38"/>
      <c r="D88" s="38"/>
      <c r="E88" s="62" t="str">
        <f>E11</f>
        <v>Pu_VD_I - XII 2026 - Opravy výměnných dílů</v>
      </c>
      <c r="F88" s="38"/>
      <c r="G88" s="38"/>
      <c r="H88" s="38"/>
      <c r="I88" s="38"/>
      <c r="J88" s="38"/>
      <c r="K88" s="38"/>
      <c r="L88" s="12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38"/>
      <c r="D89" s="38"/>
      <c r="E89" s="38"/>
      <c r="F89" s="38"/>
      <c r="G89" s="38"/>
      <c r="H89" s="38"/>
      <c r="I89" s="38"/>
      <c r="J89" s="38"/>
      <c r="K89" s="38"/>
      <c r="L89" s="12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23</v>
      </c>
      <c r="D90" s="38"/>
      <c r="E90" s="38"/>
      <c r="F90" s="26" t="str">
        <f>F14</f>
        <v>Obvod SSZT Pardubice</v>
      </c>
      <c r="G90" s="38"/>
      <c r="H90" s="38"/>
      <c r="I90" s="31" t="s">
        <v>25</v>
      </c>
      <c r="J90" s="64" t="str">
        <f>IF(J14="","",J14)</f>
        <v>6. 5. 2024</v>
      </c>
      <c r="K90" s="38"/>
      <c r="L90" s="12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12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31</v>
      </c>
      <c r="D92" s="38"/>
      <c r="E92" s="38"/>
      <c r="F92" s="26" t="str">
        <f>E17</f>
        <v xml:space="preserve"> </v>
      </c>
      <c r="G92" s="38"/>
      <c r="H92" s="38"/>
      <c r="I92" s="31" t="s">
        <v>38</v>
      </c>
      <c r="J92" s="36" t="str">
        <f>E23</f>
        <v xml:space="preserve"> </v>
      </c>
      <c r="K92" s="38"/>
      <c r="L92" s="12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36</v>
      </c>
      <c r="D93" s="38"/>
      <c r="E93" s="38"/>
      <c r="F93" s="26" t="str">
        <f>IF(E20="","",E20)</f>
        <v>Vyplň údaj</v>
      </c>
      <c r="G93" s="38"/>
      <c r="H93" s="38"/>
      <c r="I93" s="31" t="s">
        <v>40</v>
      </c>
      <c r="J93" s="36" t="str">
        <f>E26</f>
        <v xml:space="preserve"> </v>
      </c>
      <c r="K93" s="38"/>
      <c r="L93" s="12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38"/>
      <c r="D94" s="38"/>
      <c r="E94" s="38"/>
      <c r="F94" s="38"/>
      <c r="G94" s="38"/>
      <c r="H94" s="38"/>
      <c r="I94" s="38"/>
      <c r="J94" s="38"/>
      <c r="K94" s="38"/>
      <c r="L94" s="12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11" customFormat="1" ht="29.28" customHeight="1">
      <c r="A95" s="149"/>
      <c r="B95" s="150"/>
      <c r="C95" s="151" t="s">
        <v>114</v>
      </c>
      <c r="D95" s="152" t="s">
        <v>62</v>
      </c>
      <c r="E95" s="152" t="s">
        <v>58</v>
      </c>
      <c r="F95" s="152" t="s">
        <v>59</v>
      </c>
      <c r="G95" s="152" t="s">
        <v>115</v>
      </c>
      <c r="H95" s="152" t="s">
        <v>116</v>
      </c>
      <c r="I95" s="152" t="s">
        <v>117</v>
      </c>
      <c r="J95" s="152" t="s">
        <v>102</v>
      </c>
      <c r="K95" s="153" t="s">
        <v>118</v>
      </c>
      <c r="L95" s="154"/>
      <c r="M95" s="80" t="s">
        <v>3</v>
      </c>
      <c r="N95" s="81" t="s">
        <v>47</v>
      </c>
      <c r="O95" s="81" t="s">
        <v>119</v>
      </c>
      <c r="P95" s="81" t="s">
        <v>120</v>
      </c>
      <c r="Q95" s="81" t="s">
        <v>121</v>
      </c>
      <c r="R95" s="81" t="s">
        <v>122</v>
      </c>
      <c r="S95" s="81" t="s">
        <v>123</v>
      </c>
      <c r="T95" s="82" t="s">
        <v>124</v>
      </c>
      <c r="U95" s="149"/>
      <c r="V95" s="149"/>
      <c r="W95" s="149"/>
      <c r="X95" s="149"/>
      <c r="Y95" s="149"/>
      <c r="Z95" s="149"/>
      <c r="AA95" s="149"/>
      <c r="AB95" s="149"/>
      <c r="AC95" s="149"/>
      <c r="AD95" s="149"/>
      <c r="AE95" s="149"/>
    </row>
    <row r="96" s="2" customFormat="1" ht="22.8" customHeight="1">
      <c r="A96" s="38"/>
      <c r="B96" s="39"/>
      <c r="C96" s="87" t="s">
        <v>125</v>
      </c>
      <c r="D96" s="38"/>
      <c r="E96" s="38"/>
      <c r="F96" s="38"/>
      <c r="G96" s="38"/>
      <c r="H96" s="38"/>
      <c r="I96" s="38"/>
      <c r="J96" s="155">
        <f>BK96</f>
        <v>0</v>
      </c>
      <c r="K96" s="38"/>
      <c r="L96" s="39"/>
      <c r="M96" s="83"/>
      <c r="N96" s="68"/>
      <c r="O96" s="84"/>
      <c r="P96" s="156">
        <f>P97</f>
        <v>0</v>
      </c>
      <c r="Q96" s="84"/>
      <c r="R96" s="156">
        <f>R97</f>
        <v>0</v>
      </c>
      <c r="S96" s="84"/>
      <c r="T96" s="157">
        <f>T97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8" t="s">
        <v>76</v>
      </c>
      <c r="AU96" s="18" t="s">
        <v>103</v>
      </c>
      <c r="BK96" s="158">
        <f>BK97</f>
        <v>0</v>
      </c>
    </row>
    <row r="97" s="12" customFormat="1" ht="25.92" customHeight="1">
      <c r="A97" s="12"/>
      <c r="B97" s="159"/>
      <c r="C97" s="12"/>
      <c r="D97" s="160" t="s">
        <v>76</v>
      </c>
      <c r="E97" s="161" t="s">
        <v>126</v>
      </c>
      <c r="F97" s="161" t="s">
        <v>127</v>
      </c>
      <c r="G97" s="12"/>
      <c r="H97" s="12"/>
      <c r="I97" s="162"/>
      <c r="J97" s="163">
        <f>BK97</f>
        <v>0</v>
      </c>
      <c r="K97" s="12"/>
      <c r="L97" s="159"/>
      <c r="M97" s="164"/>
      <c r="N97" s="165"/>
      <c r="O97" s="165"/>
      <c r="P97" s="166">
        <f>P98+P119+P141+P165+P220+P227+P240+P244+P254+P273</f>
        <v>0</v>
      </c>
      <c r="Q97" s="165"/>
      <c r="R97" s="166">
        <f>R98+R119+R141+R165+R220+R227+R240+R244+R254+R273</f>
        <v>0</v>
      </c>
      <c r="S97" s="165"/>
      <c r="T97" s="167">
        <f>T98+T119+T141+T165+T220+T227+T240+T244+T254+T273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60" t="s">
        <v>128</v>
      </c>
      <c r="AT97" s="168" t="s">
        <v>76</v>
      </c>
      <c r="AU97" s="168" t="s">
        <v>77</v>
      </c>
      <c r="AY97" s="160" t="s">
        <v>129</v>
      </c>
      <c r="BK97" s="169">
        <f>BK98+BK119+BK141+BK165+BK220+BK227+BK240+BK244+BK254+BK273</f>
        <v>0</v>
      </c>
    </row>
    <row r="98" s="12" customFormat="1" ht="22.8" customHeight="1">
      <c r="A98" s="12"/>
      <c r="B98" s="159"/>
      <c r="C98" s="12"/>
      <c r="D98" s="160" t="s">
        <v>76</v>
      </c>
      <c r="E98" s="170" t="s">
        <v>130</v>
      </c>
      <c r="F98" s="170" t="s">
        <v>131</v>
      </c>
      <c r="G98" s="12"/>
      <c r="H98" s="12"/>
      <c r="I98" s="162"/>
      <c r="J98" s="171">
        <f>BK98</f>
        <v>0</v>
      </c>
      <c r="K98" s="12"/>
      <c r="L98" s="159"/>
      <c r="M98" s="164"/>
      <c r="N98" s="165"/>
      <c r="O98" s="165"/>
      <c r="P98" s="166">
        <f>SUM(P99:P118)</f>
        <v>0</v>
      </c>
      <c r="Q98" s="165"/>
      <c r="R98" s="166">
        <f>SUM(R99:R118)</f>
        <v>0</v>
      </c>
      <c r="S98" s="165"/>
      <c r="T98" s="167">
        <f>SUM(T99:T118)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60" t="s">
        <v>128</v>
      </c>
      <c r="AT98" s="168" t="s">
        <v>76</v>
      </c>
      <c r="AU98" s="168" t="s">
        <v>83</v>
      </c>
      <c r="AY98" s="160" t="s">
        <v>129</v>
      </c>
      <c r="BK98" s="169">
        <f>SUM(BK99:BK118)</f>
        <v>0</v>
      </c>
    </row>
    <row r="99" s="2" customFormat="1" ht="37.8" customHeight="1">
      <c r="A99" s="38"/>
      <c r="B99" s="172"/>
      <c r="C99" s="173" t="s">
        <v>83</v>
      </c>
      <c r="D99" s="173" t="s">
        <v>132</v>
      </c>
      <c r="E99" s="174" t="s">
        <v>133</v>
      </c>
      <c r="F99" s="175" t="s">
        <v>134</v>
      </c>
      <c r="G99" s="176" t="s">
        <v>135</v>
      </c>
      <c r="H99" s="177">
        <v>87</v>
      </c>
      <c r="I99" s="178"/>
      <c r="J99" s="179">
        <f>ROUND(I99*H99,2)</f>
        <v>0</v>
      </c>
      <c r="K99" s="175" t="s">
        <v>136</v>
      </c>
      <c r="L99" s="39"/>
      <c r="M99" s="180" t="s">
        <v>3</v>
      </c>
      <c r="N99" s="181" t="s">
        <v>48</v>
      </c>
      <c r="O99" s="72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84" t="s">
        <v>137</v>
      </c>
      <c r="AT99" s="184" t="s">
        <v>132</v>
      </c>
      <c r="AU99" s="184" t="s">
        <v>85</v>
      </c>
      <c r="AY99" s="18" t="s">
        <v>129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8" t="s">
        <v>83</v>
      </c>
      <c r="BK99" s="185">
        <f>ROUND(I99*H99,2)</f>
        <v>0</v>
      </c>
      <c r="BL99" s="18" t="s">
        <v>137</v>
      </c>
      <c r="BM99" s="184" t="s">
        <v>138</v>
      </c>
    </row>
    <row r="100" s="13" customFormat="1">
      <c r="A100" s="13"/>
      <c r="B100" s="186"/>
      <c r="C100" s="13"/>
      <c r="D100" s="187" t="s">
        <v>139</v>
      </c>
      <c r="E100" s="188" t="s">
        <v>3</v>
      </c>
      <c r="F100" s="189" t="s">
        <v>140</v>
      </c>
      <c r="G100" s="13"/>
      <c r="H100" s="188" t="s">
        <v>3</v>
      </c>
      <c r="I100" s="190"/>
      <c r="J100" s="13"/>
      <c r="K100" s="13"/>
      <c r="L100" s="186"/>
      <c r="M100" s="191"/>
      <c r="N100" s="192"/>
      <c r="O100" s="192"/>
      <c r="P100" s="192"/>
      <c r="Q100" s="192"/>
      <c r="R100" s="192"/>
      <c r="S100" s="192"/>
      <c r="T100" s="19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188" t="s">
        <v>139</v>
      </c>
      <c r="AU100" s="188" t="s">
        <v>85</v>
      </c>
      <c r="AV100" s="13" t="s">
        <v>83</v>
      </c>
      <c r="AW100" s="13" t="s">
        <v>39</v>
      </c>
      <c r="AX100" s="13" t="s">
        <v>77</v>
      </c>
      <c r="AY100" s="188" t="s">
        <v>129</v>
      </c>
    </row>
    <row r="101" s="14" customFormat="1">
      <c r="A101" s="14"/>
      <c r="B101" s="194"/>
      <c r="C101" s="14"/>
      <c r="D101" s="187" t="s">
        <v>139</v>
      </c>
      <c r="E101" s="195" t="s">
        <v>3</v>
      </c>
      <c r="F101" s="196" t="s">
        <v>483</v>
      </c>
      <c r="G101" s="14"/>
      <c r="H101" s="197">
        <v>76</v>
      </c>
      <c r="I101" s="198"/>
      <c r="J101" s="14"/>
      <c r="K101" s="14"/>
      <c r="L101" s="194"/>
      <c r="M101" s="199"/>
      <c r="N101" s="200"/>
      <c r="O101" s="200"/>
      <c r="P101" s="200"/>
      <c r="Q101" s="200"/>
      <c r="R101" s="200"/>
      <c r="S101" s="200"/>
      <c r="T101" s="20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195" t="s">
        <v>139</v>
      </c>
      <c r="AU101" s="195" t="s">
        <v>85</v>
      </c>
      <c r="AV101" s="14" t="s">
        <v>85</v>
      </c>
      <c r="AW101" s="14" t="s">
        <v>39</v>
      </c>
      <c r="AX101" s="14" t="s">
        <v>77</v>
      </c>
      <c r="AY101" s="195" t="s">
        <v>129</v>
      </c>
    </row>
    <row r="102" s="14" customFormat="1">
      <c r="A102" s="14"/>
      <c r="B102" s="194"/>
      <c r="C102" s="14"/>
      <c r="D102" s="187" t="s">
        <v>139</v>
      </c>
      <c r="E102" s="195" t="s">
        <v>3</v>
      </c>
      <c r="F102" s="196" t="s">
        <v>484</v>
      </c>
      <c r="G102" s="14"/>
      <c r="H102" s="197">
        <v>10</v>
      </c>
      <c r="I102" s="198"/>
      <c r="J102" s="14"/>
      <c r="K102" s="14"/>
      <c r="L102" s="194"/>
      <c r="M102" s="199"/>
      <c r="N102" s="200"/>
      <c r="O102" s="200"/>
      <c r="P102" s="200"/>
      <c r="Q102" s="200"/>
      <c r="R102" s="200"/>
      <c r="S102" s="200"/>
      <c r="T102" s="20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195" t="s">
        <v>139</v>
      </c>
      <c r="AU102" s="195" t="s">
        <v>85</v>
      </c>
      <c r="AV102" s="14" t="s">
        <v>85</v>
      </c>
      <c r="AW102" s="14" t="s">
        <v>39</v>
      </c>
      <c r="AX102" s="14" t="s">
        <v>77</v>
      </c>
      <c r="AY102" s="195" t="s">
        <v>129</v>
      </c>
    </row>
    <row r="103" s="14" customFormat="1">
      <c r="A103" s="14"/>
      <c r="B103" s="194"/>
      <c r="C103" s="14"/>
      <c r="D103" s="187" t="s">
        <v>139</v>
      </c>
      <c r="E103" s="195" t="s">
        <v>3</v>
      </c>
      <c r="F103" s="196" t="s">
        <v>485</v>
      </c>
      <c r="G103" s="14"/>
      <c r="H103" s="197">
        <v>1</v>
      </c>
      <c r="I103" s="198"/>
      <c r="J103" s="14"/>
      <c r="K103" s="14"/>
      <c r="L103" s="194"/>
      <c r="M103" s="199"/>
      <c r="N103" s="200"/>
      <c r="O103" s="200"/>
      <c r="P103" s="200"/>
      <c r="Q103" s="200"/>
      <c r="R103" s="200"/>
      <c r="S103" s="200"/>
      <c r="T103" s="20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195" t="s">
        <v>139</v>
      </c>
      <c r="AU103" s="195" t="s">
        <v>85</v>
      </c>
      <c r="AV103" s="14" t="s">
        <v>85</v>
      </c>
      <c r="AW103" s="14" t="s">
        <v>39</v>
      </c>
      <c r="AX103" s="14" t="s">
        <v>77</v>
      </c>
      <c r="AY103" s="195" t="s">
        <v>129</v>
      </c>
    </row>
    <row r="104" s="15" customFormat="1">
      <c r="A104" s="15"/>
      <c r="B104" s="202"/>
      <c r="C104" s="15"/>
      <c r="D104" s="187" t="s">
        <v>139</v>
      </c>
      <c r="E104" s="203" t="s">
        <v>3</v>
      </c>
      <c r="F104" s="204" t="s">
        <v>190</v>
      </c>
      <c r="G104" s="15"/>
      <c r="H104" s="205">
        <v>87</v>
      </c>
      <c r="I104" s="206"/>
      <c r="J104" s="15"/>
      <c r="K104" s="15"/>
      <c r="L104" s="202"/>
      <c r="M104" s="207"/>
      <c r="N104" s="208"/>
      <c r="O104" s="208"/>
      <c r="P104" s="208"/>
      <c r="Q104" s="208"/>
      <c r="R104" s="208"/>
      <c r="S104" s="208"/>
      <c r="T104" s="209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03" t="s">
        <v>139</v>
      </c>
      <c r="AU104" s="203" t="s">
        <v>85</v>
      </c>
      <c r="AV104" s="15" t="s">
        <v>128</v>
      </c>
      <c r="AW104" s="15" t="s">
        <v>39</v>
      </c>
      <c r="AX104" s="15" t="s">
        <v>83</v>
      </c>
      <c r="AY104" s="203" t="s">
        <v>129</v>
      </c>
    </row>
    <row r="105" s="2" customFormat="1" ht="24.15" customHeight="1">
      <c r="A105" s="38"/>
      <c r="B105" s="172"/>
      <c r="C105" s="173" t="s">
        <v>85</v>
      </c>
      <c r="D105" s="173" t="s">
        <v>132</v>
      </c>
      <c r="E105" s="174" t="s">
        <v>271</v>
      </c>
      <c r="F105" s="175" t="s">
        <v>272</v>
      </c>
      <c r="G105" s="176" t="s">
        <v>135</v>
      </c>
      <c r="H105" s="177">
        <v>85</v>
      </c>
      <c r="I105" s="178"/>
      <c r="J105" s="179">
        <f>ROUND(I105*H105,2)</f>
        <v>0</v>
      </c>
      <c r="K105" s="175" t="s">
        <v>136</v>
      </c>
      <c r="L105" s="39"/>
      <c r="M105" s="180" t="s">
        <v>3</v>
      </c>
      <c r="N105" s="181" t="s">
        <v>48</v>
      </c>
      <c r="O105" s="72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84" t="s">
        <v>137</v>
      </c>
      <c r="AT105" s="184" t="s">
        <v>132</v>
      </c>
      <c r="AU105" s="184" t="s">
        <v>85</v>
      </c>
      <c r="AY105" s="18" t="s">
        <v>129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8" t="s">
        <v>83</v>
      </c>
      <c r="BK105" s="185">
        <f>ROUND(I105*H105,2)</f>
        <v>0</v>
      </c>
      <c r="BL105" s="18" t="s">
        <v>137</v>
      </c>
      <c r="BM105" s="184" t="s">
        <v>486</v>
      </c>
    </row>
    <row r="106" s="13" customFormat="1">
      <c r="A106" s="13"/>
      <c r="B106" s="186"/>
      <c r="C106" s="13"/>
      <c r="D106" s="187" t="s">
        <v>139</v>
      </c>
      <c r="E106" s="188" t="s">
        <v>3</v>
      </c>
      <c r="F106" s="189" t="s">
        <v>140</v>
      </c>
      <c r="G106" s="13"/>
      <c r="H106" s="188" t="s">
        <v>3</v>
      </c>
      <c r="I106" s="190"/>
      <c r="J106" s="13"/>
      <c r="K106" s="13"/>
      <c r="L106" s="186"/>
      <c r="M106" s="191"/>
      <c r="N106" s="192"/>
      <c r="O106" s="192"/>
      <c r="P106" s="192"/>
      <c r="Q106" s="192"/>
      <c r="R106" s="192"/>
      <c r="S106" s="192"/>
      <c r="T106" s="19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88" t="s">
        <v>139</v>
      </c>
      <c r="AU106" s="188" t="s">
        <v>85</v>
      </c>
      <c r="AV106" s="13" t="s">
        <v>83</v>
      </c>
      <c r="AW106" s="13" t="s">
        <v>39</v>
      </c>
      <c r="AX106" s="13" t="s">
        <v>77</v>
      </c>
      <c r="AY106" s="188" t="s">
        <v>129</v>
      </c>
    </row>
    <row r="107" s="14" customFormat="1">
      <c r="A107" s="14"/>
      <c r="B107" s="194"/>
      <c r="C107" s="14"/>
      <c r="D107" s="187" t="s">
        <v>139</v>
      </c>
      <c r="E107" s="195" t="s">
        <v>3</v>
      </c>
      <c r="F107" s="196" t="s">
        <v>487</v>
      </c>
      <c r="G107" s="14"/>
      <c r="H107" s="197">
        <v>2</v>
      </c>
      <c r="I107" s="198"/>
      <c r="J107" s="14"/>
      <c r="K107" s="14"/>
      <c r="L107" s="194"/>
      <c r="M107" s="199"/>
      <c r="N107" s="200"/>
      <c r="O107" s="200"/>
      <c r="P107" s="200"/>
      <c r="Q107" s="200"/>
      <c r="R107" s="200"/>
      <c r="S107" s="200"/>
      <c r="T107" s="20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195" t="s">
        <v>139</v>
      </c>
      <c r="AU107" s="195" t="s">
        <v>85</v>
      </c>
      <c r="AV107" s="14" t="s">
        <v>85</v>
      </c>
      <c r="AW107" s="14" t="s">
        <v>39</v>
      </c>
      <c r="AX107" s="14" t="s">
        <v>77</v>
      </c>
      <c r="AY107" s="195" t="s">
        <v>129</v>
      </c>
    </row>
    <row r="108" s="14" customFormat="1">
      <c r="A108" s="14"/>
      <c r="B108" s="194"/>
      <c r="C108" s="14"/>
      <c r="D108" s="187" t="s">
        <v>139</v>
      </c>
      <c r="E108" s="195" t="s">
        <v>3</v>
      </c>
      <c r="F108" s="196" t="s">
        <v>488</v>
      </c>
      <c r="G108" s="14"/>
      <c r="H108" s="197">
        <v>7</v>
      </c>
      <c r="I108" s="198"/>
      <c r="J108" s="14"/>
      <c r="K108" s="14"/>
      <c r="L108" s="194"/>
      <c r="M108" s="199"/>
      <c r="N108" s="200"/>
      <c r="O108" s="200"/>
      <c r="P108" s="200"/>
      <c r="Q108" s="200"/>
      <c r="R108" s="200"/>
      <c r="S108" s="200"/>
      <c r="T108" s="20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195" t="s">
        <v>139</v>
      </c>
      <c r="AU108" s="195" t="s">
        <v>85</v>
      </c>
      <c r="AV108" s="14" t="s">
        <v>85</v>
      </c>
      <c r="AW108" s="14" t="s">
        <v>39</v>
      </c>
      <c r="AX108" s="14" t="s">
        <v>77</v>
      </c>
      <c r="AY108" s="195" t="s">
        <v>129</v>
      </c>
    </row>
    <row r="109" s="14" customFormat="1">
      <c r="A109" s="14"/>
      <c r="B109" s="194"/>
      <c r="C109" s="14"/>
      <c r="D109" s="187" t="s">
        <v>139</v>
      </c>
      <c r="E109" s="195" t="s">
        <v>3</v>
      </c>
      <c r="F109" s="196" t="s">
        <v>489</v>
      </c>
      <c r="G109" s="14"/>
      <c r="H109" s="197">
        <v>76</v>
      </c>
      <c r="I109" s="198"/>
      <c r="J109" s="14"/>
      <c r="K109" s="14"/>
      <c r="L109" s="194"/>
      <c r="M109" s="199"/>
      <c r="N109" s="200"/>
      <c r="O109" s="200"/>
      <c r="P109" s="200"/>
      <c r="Q109" s="200"/>
      <c r="R109" s="200"/>
      <c r="S109" s="200"/>
      <c r="T109" s="20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195" t="s">
        <v>139</v>
      </c>
      <c r="AU109" s="195" t="s">
        <v>85</v>
      </c>
      <c r="AV109" s="14" t="s">
        <v>85</v>
      </c>
      <c r="AW109" s="14" t="s">
        <v>39</v>
      </c>
      <c r="AX109" s="14" t="s">
        <v>77</v>
      </c>
      <c r="AY109" s="195" t="s">
        <v>129</v>
      </c>
    </row>
    <row r="110" s="15" customFormat="1">
      <c r="A110" s="15"/>
      <c r="B110" s="202"/>
      <c r="C110" s="15"/>
      <c r="D110" s="187" t="s">
        <v>139</v>
      </c>
      <c r="E110" s="203" t="s">
        <v>3</v>
      </c>
      <c r="F110" s="204" t="s">
        <v>190</v>
      </c>
      <c r="G110" s="15"/>
      <c r="H110" s="205">
        <v>85</v>
      </c>
      <c r="I110" s="206"/>
      <c r="J110" s="15"/>
      <c r="K110" s="15"/>
      <c r="L110" s="202"/>
      <c r="M110" s="207"/>
      <c r="N110" s="208"/>
      <c r="O110" s="208"/>
      <c r="P110" s="208"/>
      <c r="Q110" s="208"/>
      <c r="R110" s="208"/>
      <c r="S110" s="208"/>
      <c r="T110" s="209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03" t="s">
        <v>139</v>
      </c>
      <c r="AU110" s="203" t="s">
        <v>85</v>
      </c>
      <c r="AV110" s="15" t="s">
        <v>128</v>
      </c>
      <c r="AW110" s="15" t="s">
        <v>39</v>
      </c>
      <c r="AX110" s="15" t="s">
        <v>83</v>
      </c>
      <c r="AY110" s="203" t="s">
        <v>129</v>
      </c>
    </row>
    <row r="111" s="2" customFormat="1" ht="33" customHeight="1">
      <c r="A111" s="38"/>
      <c r="B111" s="172"/>
      <c r="C111" s="173" t="s">
        <v>148</v>
      </c>
      <c r="D111" s="173" t="s">
        <v>132</v>
      </c>
      <c r="E111" s="174" t="s">
        <v>277</v>
      </c>
      <c r="F111" s="175" t="s">
        <v>278</v>
      </c>
      <c r="G111" s="176" t="s">
        <v>135</v>
      </c>
      <c r="H111" s="177">
        <v>60</v>
      </c>
      <c r="I111" s="178"/>
      <c r="J111" s="179">
        <f>ROUND(I111*H111,2)</f>
        <v>0</v>
      </c>
      <c r="K111" s="175" t="s">
        <v>136</v>
      </c>
      <c r="L111" s="39"/>
      <c r="M111" s="180" t="s">
        <v>3</v>
      </c>
      <c r="N111" s="181" t="s">
        <v>48</v>
      </c>
      <c r="O111" s="72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184" t="s">
        <v>137</v>
      </c>
      <c r="AT111" s="184" t="s">
        <v>132</v>
      </c>
      <c r="AU111" s="184" t="s">
        <v>85</v>
      </c>
      <c r="AY111" s="18" t="s">
        <v>129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8" t="s">
        <v>83</v>
      </c>
      <c r="BK111" s="185">
        <f>ROUND(I111*H111,2)</f>
        <v>0</v>
      </c>
      <c r="BL111" s="18" t="s">
        <v>137</v>
      </c>
      <c r="BM111" s="184" t="s">
        <v>279</v>
      </c>
    </row>
    <row r="112" s="13" customFormat="1">
      <c r="A112" s="13"/>
      <c r="B112" s="186"/>
      <c r="C112" s="13"/>
      <c r="D112" s="187" t="s">
        <v>139</v>
      </c>
      <c r="E112" s="188" t="s">
        <v>3</v>
      </c>
      <c r="F112" s="189" t="s">
        <v>140</v>
      </c>
      <c r="G112" s="13"/>
      <c r="H112" s="188" t="s">
        <v>3</v>
      </c>
      <c r="I112" s="190"/>
      <c r="J112" s="13"/>
      <c r="K112" s="13"/>
      <c r="L112" s="186"/>
      <c r="M112" s="191"/>
      <c r="N112" s="192"/>
      <c r="O112" s="192"/>
      <c r="P112" s="192"/>
      <c r="Q112" s="192"/>
      <c r="R112" s="192"/>
      <c r="S112" s="192"/>
      <c r="T112" s="19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88" t="s">
        <v>139</v>
      </c>
      <c r="AU112" s="188" t="s">
        <v>85</v>
      </c>
      <c r="AV112" s="13" t="s">
        <v>83</v>
      </c>
      <c r="AW112" s="13" t="s">
        <v>39</v>
      </c>
      <c r="AX112" s="13" t="s">
        <v>77</v>
      </c>
      <c r="AY112" s="188" t="s">
        <v>129</v>
      </c>
    </row>
    <row r="113" s="14" customFormat="1">
      <c r="A113" s="14"/>
      <c r="B113" s="194"/>
      <c r="C113" s="14"/>
      <c r="D113" s="187" t="s">
        <v>139</v>
      </c>
      <c r="E113" s="195" t="s">
        <v>3</v>
      </c>
      <c r="F113" s="196" t="s">
        <v>490</v>
      </c>
      <c r="G113" s="14"/>
      <c r="H113" s="197">
        <v>6</v>
      </c>
      <c r="I113" s="198"/>
      <c r="J113" s="14"/>
      <c r="K113" s="14"/>
      <c r="L113" s="194"/>
      <c r="M113" s="199"/>
      <c r="N113" s="200"/>
      <c r="O113" s="200"/>
      <c r="P113" s="200"/>
      <c r="Q113" s="200"/>
      <c r="R113" s="200"/>
      <c r="S113" s="200"/>
      <c r="T113" s="20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195" t="s">
        <v>139</v>
      </c>
      <c r="AU113" s="195" t="s">
        <v>85</v>
      </c>
      <c r="AV113" s="14" t="s">
        <v>85</v>
      </c>
      <c r="AW113" s="14" t="s">
        <v>39</v>
      </c>
      <c r="AX113" s="14" t="s">
        <v>77</v>
      </c>
      <c r="AY113" s="195" t="s">
        <v>129</v>
      </c>
    </row>
    <row r="114" s="14" customFormat="1">
      <c r="A114" s="14"/>
      <c r="B114" s="194"/>
      <c r="C114" s="14"/>
      <c r="D114" s="187" t="s">
        <v>139</v>
      </c>
      <c r="E114" s="195" t="s">
        <v>3</v>
      </c>
      <c r="F114" s="196" t="s">
        <v>491</v>
      </c>
      <c r="G114" s="14"/>
      <c r="H114" s="197">
        <v>54</v>
      </c>
      <c r="I114" s="198"/>
      <c r="J114" s="14"/>
      <c r="K114" s="14"/>
      <c r="L114" s="194"/>
      <c r="M114" s="199"/>
      <c r="N114" s="200"/>
      <c r="O114" s="200"/>
      <c r="P114" s="200"/>
      <c r="Q114" s="200"/>
      <c r="R114" s="200"/>
      <c r="S114" s="200"/>
      <c r="T114" s="20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195" t="s">
        <v>139</v>
      </c>
      <c r="AU114" s="195" t="s">
        <v>85</v>
      </c>
      <c r="AV114" s="14" t="s">
        <v>85</v>
      </c>
      <c r="AW114" s="14" t="s">
        <v>39</v>
      </c>
      <c r="AX114" s="14" t="s">
        <v>77</v>
      </c>
      <c r="AY114" s="195" t="s">
        <v>129</v>
      </c>
    </row>
    <row r="115" s="15" customFormat="1">
      <c r="A115" s="15"/>
      <c r="B115" s="202"/>
      <c r="C115" s="15"/>
      <c r="D115" s="187" t="s">
        <v>139</v>
      </c>
      <c r="E115" s="203" t="s">
        <v>3</v>
      </c>
      <c r="F115" s="204" t="s">
        <v>190</v>
      </c>
      <c r="G115" s="15"/>
      <c r="H115" s="205">
        <v>60</v>
      </c>
      <c r="I115" s="206"/>
      <c r="J115" s="15"/>
      <c r="K115" s="15"/>
      <c r="L115" s="202"/>
      <c r="M115" s="207"/>
      <c r="N115" s="208"/>
      <c r="O115" s="208"/>
      <c r="P115" s="208"/>
      <c r="Q115" s="208"/>
      <c r="R115" s="208"/>
      <c r="S115" s="208"/>
      <c r="T115" s="209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03" t="s">
        <v>139</v>
      </c>
      <c r="AU115" s="203" t="s">
        <v>85</v>
      </c>
      <c r="AV115" s="15" t="s">
        <v>128</v>
      </c>
      <c r="AW115" s="15" t="s">
        <v>39</v>
      </c>
      <c r="AX115" s="15" t="s">
        <v>83</v>
      </c>
      <c r="AY115" s="203" t="s">
        <v>129</v>
      </c>
    </row>
    <row r="116" s="2" customFormat="1" ht="33" customHeight="1">
      <c r="A116" s="38"/>
      <c r="B116" s="172"/>
      <c r="C116" s="173" t="s">
        <v>128</v>
      </c>
      <c r="D116" s="173" t="s">
        <v>132</v>
      </c>
      <c r="E116" s="174" t="s">
        <v>492</v>
      </c>
      <c r="F116" s="175" t="s">
        <v>493</v>
      </c>
      <c r="G116" s="176" t="s">
        <v>135</v>
      </c>
      <c r="H116" s="177">
        <v>5</v>
      </c>
      <c r="I116" s="178"/>
      <c r="J116" s="179">
        <f>ROUND(I116*H116,2)</f>
        <v>0</v>
      </c>
      <c r="K116" s="175" t="s">
        <v>136</v>
      </c>
      <c r="L116" s="39"/>
      <c r="M116" s="180" t="s">
        <v>3</v>
      </c>
      <c r="N116" s="181" t="s">
        <v>48</v>
      </c>
      <c r="O116" s="72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184" t="s">
        <v>137</v>
      </c>
      <c r="AT116" s="184" t="s">
        <v>132</v>
      </c>
      <c r="AU116" s="184" t="s">
        <v>85</v>
      </c>
      <c r="AY116" s="18" t="s">
        <v>129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8" t="s">
        <v>83</v>
      </c>
      <c r="BK116" s="185">
        <f>ROUND(I116*H116,2)</f>
        <v>0</v>
      </c>
      <c r="BL116" s="18" t="s">
        <v>137</v>
      </c>
      <c r="BM116" s="184" t="s">
        <v>494</v>
      </c>
    </row>
    <row r="117" s="13" customFormat="1">
      <c r="A117" s="13"/>
      <c r="B117" s="186"/>
      <c r="C117" s="13"/>
      <c r="D117" s="187" t="s">
        <v>139</v>
      </c>
      <c r="E117" s="188" t="s">
        <v>3</v>
      </c>
      <c r="F117" s="189" t="s">
        <v>140</v>
      </c>
      <c r="G117" s="13"/>
      <c r="H117" s="188" t="s">
        <v>3</v>
      </c>
      <c r="I117" s="190"/>
      <c r="J117" s="13"/>
      <c r="K117" s="13"/>
      <c r="L117" s="186"/>
      <c r="M117" s="191"/>
      <c r="N117" s="192"/>
      <c r="O117" s="192"/>
      <c r="P117" s="192"/>
      <c r="Q117" s="192"/>
      <c r="R117" s="192"/>
      <c r="S117" s="192"/>
      <c r="T117" s="19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88" t="s">
        <v>139</v>
      </c>
      <c r="AU117" s="188" t="s">
        <v>85</v>
      </c>
      <c r="AV117" s="13" t="s">
        <v>83</v>
      </c>
      <c r="AW117" s="13" t="s">
        <v>39</v>
      </c>
      <c r="AX117" s="13" t="s">
        <v>77</v>
      </c>
      <c r="AY117" s="188" t="s">
        <v>129</v>
      </c>
    </row>
    <row r="118" s="14" customFormat="1">
      <c r="A118" s="14"/>
      <c r="B118" s="194"/>
      <c r="C118" s="14"/>
      <c r="D118" s="187" t="s">
        <v>139</v>
      </c>
      <c r="E118" s="195" t="s">
        <v>3</v>
      </c>
      <c r="F118" s="196" t="s">
        <v>495</v>
      </c>
      <c r="G118" s="14"/>
      <c r="H118" s="197">
        <v>5</v>
      </c>
      <c r="I118" s="198"/>
      <c r="J118" s="14"/>
      <c r="K118" s="14"/>
      <c r="L118" s="194"/>
      <c r="M118" s="199"/>
      <c r="N118" s="200"/>
      <c r="O118" s="200"/>
      <c r="P118" s="200"/>
      <c r="Q118" s="200"/>
      <c r="R118" s="200"/>
      <c r="S118" s="200"/>
      <c r="T118" s="20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195" t="s">
        <v>139</v>
      </c>
      <c r="AU118" s="195" t="s">
        <v>85</v>
      </c>
      <c r="AV118" s="14" t="s">
        <v>85</v>
      </c>
      <c r="AW118" s="14" t="s">
        <v>39</v>
      </c>
      <c r="AX118" s="14" t="s">
        <v>83</v>
      </c>
      <c r="AY118" s="195" t="s">
        <v>129</v>
      </c>
    </row>
    <row r="119" s="12" customFormat="1" ht="22.8" customHeight="1">
      <c r="A119" s="12"/>
      <c r="B119" s="159"/>
      <c r="C119" s="12"/>
      <c r="D119" s="160" t="s">
        <v>76</v>
      </c>
      <c r="E119" s="170" t="s">
        <v>142</v>
      </c>
      <c r="F119" s="170" t="s">
        <v>143</v>
      </c>
      <c r="G119" s="12"/>
      <c r="H119" s="12"/>
      <c r="I119" s="162"/>
      <c r="J119" s="171">
        <f>BK119</f>
        <v>0</v>
      </c>
      <c r="K119" s="12"/>
      <c r="L119" s="159"/>
      <c r="M119" s="164"/>
      <c r="N119" s="165"/>
      <c r="O119" s="165"/>
      <c r="P119" s="166">
        <f>SUM(P120:P140)</f>
        <v>0</v>
      </c>
      <c r="Q119" s="165"/>
      <c r="R119" s="166">
        <f>SUM(R120:R140)</f>
        <v>0</v>
      </c>
      <c r="S119" s="165"/>
      <c r="T119" s="167">
        <f>SUM(T120:T140)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60" t="s">
        <v>128</v>
      </c>
      <c r="AT119" s="168" t="s">
        <v>76</v>
      </c>
      <c r="AU119" s="168" t="s">
        <v>83</v>
      </c>
      <c r="AY119" s="160" t="s">
        <v>129</v>
      </c>
      <c r="BK119" s="169">
        <f>SUM(BK120:BK140)</f>
        <v>0</v>
      </c>
    </row>
    <row r="120" s="2" customFormat="1" ht="24.15" customHeight="1">
      <c r="A120" s="38"/>
      <c r="B120" s="172"/>
      <c r="C120" s="173" t="s">
        <v>157</v>
      </c>
      <c r="D120" s="173" t="s">
        <v>132</v>
      </c>
      <c r="E120" s="174" t="s">
        <v>293</v>
      </c>
      <c r="F120" s="175" t="s">
        <v>294</v>
      </c>
      <c r="G120" s="176" t="s">
        <v>135</v>
      </c>
      <c r="H120" s="177">
        <v>2</v>
      </c>
      <c r="I120" s="178"/>
      <c r="J120" s="179">
        <f>ROUND(I120*H120,2)</f>
        <v>0</v>
      </c>
      <c r="K120" s="175" t="s">
        <v>136</v>
      </c>
      <c r="L120" s="39"/>
      <c r="M120" s="180" t="s">
        <v>3</v>
      </c>
      <c r="N120" s="181" t="s">
        <v>48</v>
      </c>
      <c r="O120" s="72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84" t="s">
        <v>137</v>
      </c>
      <c r="AT120" s="184" t="s">
        <v>132</v>
      </c>
      <c r="AU120" s="184" t="s">
        <v>85</v>
      </c>
      <c r="AY120" s="18" t="s">
        <v>129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8" t="s">
        <v>83</v>
      </c>
      <c r="BK120" s="185">
        <f>ROUND(I120*H120,2)</f>
        <v>0</v>
      </c>
      <c r="BL120" s="18" t="s">
        <v>137</v>
      </c>
      <c r="BM120" s="184" t="s">
        <v>496</v>
      </c>
    </row>
    <row r="121" s="13" customFormat="1">
      <c r="A121" s="13"/>
      <c r="B121" s="186"/>
      <c r="C121" s="13"/>
      <c r="D121" s="187" t="s">
        <v>139</v>
      </c>
      <c r="E121" s="188" t="s">
        <v>3</v>
      </c>
      <c r="F121" s="189" t="s">
        <v>140</v>
      </c>
      <c r="G121" s="13"/>
      <c r="H121" s="188" t="s">
        <v>3</v>
      </c>
      <c r="I121" s="190"/>
      <c r="J121" s="13"/>
      <c r="K121" s="13"/>
      <c r="L121" s="186"/>
      <c r="M121" s="191"/>
      <c r="N121" s="192"/>
      <c r="O121" s="192"/>
      <c r="P121" s="192"/>
      <c r="Q121" s="192"/>
      <c r="R121" s="192"/>
      <c r="S121" s="192"/>
      <c r="T121" s="19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88" t="s">
        <v>139</v>
      </c>
      <c r="AU121" s="188" t="s">
        <v>85</v>
      </c>
      <c r="AV121" s="13" t="s">
        <v>83</v>
      </c>
      <c r="AW121" s="13" t="s">
        <v>39</v>
      </c>
      <c r="AX121" s="13" t="s">
        <v>77</v>
      </c>
      <c r="AY121" s="188" t="s">
        <v>129</v>
      </c>
    </row>
    <row r="122" s="14" customFormat="1">
      <c r="A122" s="14"/>
      <c r="B122" s="194"/>
      <c r="C122" s="14"/>
      <c r="D122" s="187" t="s">
        <v>139</v>
      </c>
      <c r="E122" s="195" t="s">
        <v>3</v>
      </c>
      <c r="F122" s="196" t="s">
        <v>497</v>
      </c>
      <c r="G122" s="14"/>
      <c r="H122" s="197">
        <v>2</v>
      </c>
      <c r="I122" s="198"/>
      <c r="J122" s="14"/>
      <c r="K122" s="14"/>
      <c r="L122" s="194"/>
      <c r="M122" s="199"/>
      <c r="N122" s="200"/>
      <c r="O122" s="200"/>
      <c r="P122" s="200"/>
      <c r="Q122" s="200"/>
      <c r="R122" s="200"/>
      <c r="S122" s="200"/>
      <c r="T122" s="20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195" t="s">
        <v>139</v>
      </c>
      <c r="AU122" s="195" t="s">
        <v>85</v>
      </c>
      <c r="AV122" s="14" t="s">
        <v>85</v>
      </c>
      <c r="AW122" s="14" t="s">
        <v>39</v>
      </c>
      <c r="AX122" s="14" t="s">
        <v>83</v>
      </c>
      <c r="AY122" s="195" t="s">
        <v>129</v>
      </c>
    </row>
    <row r="123" s="2" customFormat="1" ht="24.15" customHeight="1">
      <c r="A123" s="38"/>
      <c r="B123" s="172"/>
      <c r="C123" s="173" t="s">
        <v>162</v>
      </c>
      <c r="D123" s="173" t="s">
        <v>132</v>
      </c>
      <c r="E123" s="174" t="s">
        <v>144</v>
      </c>
      <c r="F123" s="175" t="s">
        <v>145</v>
      </c>
      <c r="G123" s="176" t="s">
        <v>135</v>
      </c>
      <c r="H123" s="177">
        <v>3</v>
      </c>
      <c r="I123" s="178"/>
      <c r="J123" s="179">
        <f>ROUND(I123*H123,2)</f>
        <v>0</v>
      </c>
      <c r="K123" s="175" t="s">
        <v>136</v>
      </c>
      <c r="L123" s="39"/>
      <c r="M123" s="180" t="s">
        <v>3</v>
      </c>
      <c r="N123" s="181" t="s">
        <v>48</v>
      </c>
      <c r="O123" s="72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4" t="s">
        <v>137</v>
      </c>
      <c r="AT123" s="184" t="s">
        <v>132</v>
      </c>
      <c r="AU123" s="184" t="s">
        <v>85</v>
      </c>
      <c r="AY123" s="18" t="s">
        <v>129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83</v>
      </c>
      <c r="BK123" s="185">
        <f>ROUND(I123*H123,2)</f>
        <v>0</v>
      </c>
      <c r="BL123" s="18" t="s">
        <v>137</v>
      </c>
      <c r="BM123" s="184" t="s">
        <v>498</v>
      </c>
    </row>
    <row r="124" s="13" customFormat="1">
      <c r="A124" s="13"/>
      <c r="B124" s="186"/>
      <c r="C124" s="13"/>
      <c r="D124" s="187" t="s">
        <v>139</v>
      </c>
      <c r="E124" s="188" t="s">
        <v>3</v>
      </c>
      <c r="F124" s="189" t="s">
        <v>140</v>
      </c>
      <c r="G124" s="13"/>
      <c r="H124" s="188" t="s">
        <v>3</v>
      </c>
      <c r="I124" s="190"/>
      <c r="J124" s="13"/>
      <c r="K124" s="13"/>
      <c r="L124" s="186"/>
      <c r="M124" s="191"/>
      <c r="N124" s="192"/>
      <c r="O124" s="192"/>
      <c r="P124" s="192"/>
      <c r="Q124" s="192"/>
      <c r="R124" s="192"/>
      <c r="S124" s="192"/>
      <c r="T124" s="19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88" t="s">
        <v>139</v>
      </c>
      <c r="AU124" s="188" t="s">
        <v>85</v>
      </c>
      <c r="AV124" s="13" t="s">
        <v>83</v>
      </c>
      <c r="AW124" s="13" t="s">
        <v>39</v>
      </c>
      <c r="AX124" s="13" t="s">
        <v>77</v>
      </c>
      <c r="AY124" s="188" t="s">
        <v>129</v>
      </c>
    </row>
    <row r="125" s="14" customFormat="1">
      <c r="A125" s="14"/>
      <c r="B125" s="194"/>
      <c r="C125" s="14"/>
      <c r="D125" s="187" t="s">
        <v>139</v>
      </c>
      <c r="E125" s="195" t="s">
        <v>3</v>
      </c>
      <c r="F125" s="196" t="s">
        <v>499</v>
      </c>
      <c r="G125" s="14"/>
      <c r="H125" s="197">
        <v>3</v>
      </c>
      <c r="I125" s="198"/>
      <c r="J125" s="14"/>
      <c r="K125" s="14"/>
      <c r="L125" s="194"/>
      <c r="M125" s="199"/>
      <c r="N125" s="200"/>
      <c r="O125" s="200"/>
      <c r="P125" s="200"/>
      <c r="Q125" s="200"/>
      <c r="R125" s="200"/>
      <c r="S125" s="200"/>
      <c r="T125" s="20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195" t="s">
        <v>139</v>
      </c>
      <c r="AU125" s="195" t="s">
        <v>85</v>
      </c>
      <c r="AV125" s="14" t="s">
        <v>85</v>
      </c>
      <c r="AW125" s="14" t="s">
        <v>39</v>
      </c>
      <c r="AX125" s="14" t="s">
        <v>83</v>
      </c>
      <c r="AY125" s="195" t="s">
        <v>129</v>
      </c>
    </row>
    <row r="126" s="2" customFormat="1" ht="24.15" customHeight="1">
      <c r="A126" s="38"/>
      <c r="B126" s="172"/>
      <c r="C126" s="173" t="s">
        <v>167</v>
      </c>
      <c r="D126" s="173" t="s">
        <v>132</v>
      </c>
      <c r="E126" s="174" t="s">
        <v>153</v>
      </c>
      <c r="F126" s="175" t="s">
        <v>154</v>
      </c>
      <c r="G126" s="176" t="s">
        <v>135</v>
      </c>
      <c r="H126" s="177">
        <v>4</v>
      </c>
      <c r="I126" s="178"/>
      <c r="J126" s="179">
        <f>ROUND(I126*H126,2)</f>
        <v>0</v>
      </c>
      <c r="K126" s="175" t="s">
        <v>136</v>
      </c>
      <c r="L126" s="39"/>
      <c r="M126" s="180" t="s">
        <v>3</v>
      </c>
      <c r="N126" s="181" t="s">
        <v>48</v>
      </c>
      <c r="O126" s="72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4" t="s">
        <v>137</v>
      </c>
      <c r="AT126" s="184" t="s">
        <v>132</v>
      </c>
      <c r="AU126" s="184" t="s">
        <v>85</v>
      </c>
      <c r="AY126" s="18" t="s">
        <v>129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83</v>
      </c>
      <c r="BK126" s="185">
        <f>ROUND(I126*H126,2)</f>
        <v>0</v>
      </c>
      <c r="BL126" s="18" t="s">
        <v>137</v>
      </c>
      <c r="BM126" s="184" t="s">
        <v>155</v>
      </c>
    </row>
    <row r="127" s="13" customFormat="1">
      <c r="A127" s="13"/>
      <c r="B127" s="186"/>
      <c r="C127" s="13"/>
      <c r="D127" s="187" t="s">
        <v>139</v>
      </c>
      <c r="E127" s="188" t="s">
        <v>3</v>
      </c>
      <c r="F127" s="189" t="s">
        <v>140</v>
      </c>
      <c r="G127" s="13"/>
      <c r="H127" s="188" t="s">
        <v>3</v>
      </c>
      <c r="I127" s="190"/>
      <c r="J127" s="13"/>
      <c r="K127" s="13"/>
      <c r="L127" s="186"/>
      <c r="M127" s="191"/>
      <c r="N127" s="192"/>
      <c r="O127" s="192"/>
      <c r="P127" s="192"/>
      <c r="Q127" s="192"/>
      <c r="R127" s="192"/>
      <c r="S127" s="192"/>
      <c r="T127" s="19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8" t="s">
        <v>139</v>
      </c>
      <c r="AU127" s="188" t="s">
        <v>85</v>
      </c>
      <c r="AV127" s="13" t="s">
        <v>83</v>
      </c>
      <c r="AW127" s="13" t="s">
        <v>39</v>
      </c>
      <c r="AX127" s="13" t="s">
        <v>77</v>
      </c>
      <c r="AY127" s="188" t="s">
        <v>129</v>
      </c>
    </row>
    <row r="128" s="14" customFormat="1">
      <c r="A128" s="14"/>
      <c r="B128" s="194"/>
      <c r="C128" s="14"/>
      <c r="D128" s="187" t="s">
        <v>139</v>
      </c>
      <c r="E128" s="195" t="s">
        <v>3</v>
      </c>
      <c r="F128" s="196" t="s">
        <v>500</v>
      </c>
      <c r="G128" s="14"/>
      <c r="H128" s="197">
        <v>4</v>
      </c>
      <c r="I128" s="198"/>
      <c r="J128" s="14"/>
      <c r="K128" s="14"/>
      <c r="L128" s="194"/>
      <c r="M128" s="199"/>
      <c r="N128" s="200"/>
      <c r="O128" s="200"/>
      <c r="P128" s="200"/>
      <c r="Q128" s="200"/>
      <c r="R128" s="200"/>
      <c r="S128" s="200"/>
      <c r="T128" s="20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5" t="s">
        <v>139</v>
      </c>
      <c r="AU128" s="195" t="s">
        <v>85</v>
      </c>
      <c r="AV128" s="14" t="s">
        <v>85</v>
      </c>
      <c r="AW128" s="14" t="s">
        <v>39</v>
      </c>
      <c r="AX128" s="14" t="s">
        <v>83</v>
      </c>
      <c r="AY128" s="195" t="s">
        <v>129</v>
      </c>
    </row>
    <row r="129" s="2" customFormat="1" ht="24.15" customHeight="1">
      <c r="A129" s="38"/>
      <c r="B129" s="172"/>
      <c r="C129" s="173" t="s">
        <v>172</v>
      </c>
      <c r="D129" s="173" t="s">
        <v>132</v>
      </c>
      <c r="E129" s="174" t="s">
        <v>306</v>
      </c>
      <c r="F129" s="175" t="s">
        <v>307</v>
      </c>
      <c r="G129" s="176" t="s">
        <v>135</v>
      </c>
      <c r="H129" s="177">
        <v>3</v>
      </c>
      <c r="I129" s="178"/>
      <c r="J129" s="179">
        <f>ROUND(I129*H129,2)</f>
        <v>0</v>
      </c>
      <c r="K129" s="175" t="s">
        <v>136</v>
      </c>
      <c r="L129" s="39"/>
      <c r="M129" s="180" t="s">
        <v>3</v>
      </c>
      <c r="N129" s="181" t="s">
        <v>48</v>
      </c>
      <c r="O129" s="72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4" t="s">
        <v>137</v>
      </c>
      <c r="AT129" s="184" t="s">
        <v>132</v>
      </c>
      <c r="AU129" s="184" t="s">
        <v>85</v>
      </c>
      <c r="AY129" s="18" t="s">
        <v>129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83</v>
      </c>
      <c r="BK129" s="185">
        <f>ROUND(I129*H129,2)</f>
        <v>0</v>
      </c>
      <c r="BL129" s="18" t="s">
        <v>137</v>
      </c>
      <c r="BM129" s="184" t="s">
        <v>501</v>
      </c>
    </row>
    <row r="130" s="13" customFormat="1">
      <c r="A130" s="13"/>
      <c r="B130" s="186"/>
      <c r="C130" s="13"/>
      <c r="D130" s="187" t="s">
        <v>139</v>
      </c>
      <c r="E130" s="188" t="s">
        <v>3</v>
      </c>
      <c r="F130" s="189" t="s">
        <v>140</v>
      </c>
      <c r="G130" s="13"/>
      <c r="H130" s="188" t="s">
        <v>3</v>
      </c>
      <c r="I130" s="190"/>
      <c r="J130" s="13"/>
      <c r="K130" s="13"/>
      <c r="L130" s="186"/>
      <c r="M130" s="191"/>
      <c r="N130" s="192"/>
      <c r="O130" s="192"/>
      <c r="P130" s="192"/>
      <c r="Q130" s="192"/>
      <c r="R130" s="192"/>
      <c r="S130" s="192"/>
      <c r="T130" s="19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8" t="s">
        <v>139</v>
      </c>
      <c r="AU130" s="188" t="s">
        <v>85</v>
      </c>
      <c r="AV130" s="13" t="s">
        <v>83</v>
      </c>
      <c r="AW130" s="13" t="s">
        <v>39</v>
      </c>
      <c r="AX130" s="13" t="s">
        <v>77</v>
      </c>
      <c r="AY130" s="188" t="s">
        <v>129</v>
      </c>
    </row>
    <row r="131" s="14" customFormat="1">
      <c r="A131" s="14"/>
      <c r="B131" s="194"/>
      <c r="C131" s="14"/>
      <c r="D131" s="187" t="s">
        <v>139</v>
      </c>
      <c r="E131" s="195" t="s">
        <v>3</v>
      </c>
      <c r="F131" s="196" t="s">
        <v>502</v>
      </c>
      <c r="G131" s="14"/>
      <c r="H131" s="197">
        <v>3</v>
      </c>
      <c r="I131" s="198"/>
      <c r="J131" s="14"/>
      <c r="K131" s="14"/>
      <c r="L131" s="194"/>
      <c r="M131" s="199"/>
      <c r="N131" s="200"/>
      <c r="O131" s="200"/>
      <c r="P131" s="200"/>
      <c r="Q131" s="200"/>
      <c r="R131" s="200"/>
      <c r="S131" s="200"/>
      <c r="T131" s="20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5" t="s">
        <v>139</v>
      </c>
      <c r="AU131" s="195" t="s">
        <v>85</v>
      </c>
      <c r="AV131" s="14" t="s">
        <v>85</v>
      </c>
      <c r="AW131" s="14" t="s">
        <v>39</v>
      </c>
      <c r="AX131" s="14" t="s">
        <v>83</v>
      </c>
      <c r="AY131" s="195" t="s">
        <v>129</v>
      </c>
    </row>
    <row r="132" s="2" customFormat="1" ht="24.15" customHeight="1">
      <c r="A132" s="38"/>
      <c r="B132" s="172"/>
      <c r="C132" s="173" t="s">
        <v>177</v>
      </c>
      <c r="D132" s="173" t="s">
        <v>132</v>
      </c>
      <c r="E132" s="174" t="s">
        <v>158</v>
      </c>
      <c r="F132" s="175" t="s">
        <v>159</v>
      </c>
      <c r="G132" s="176" t="s">
        <v>135</v>
      </c>
      <c r="H132" s="177">
        <v>3</v>
      </c>
      <c r="I132" s="178"/>
      <c r="J132" s="179">
        <f>ROUND(I132*H132,2)</f>
        <v>0</v>
      </c>
      <c r="K132" s="175" t="s">
        <v>136</v>
      </c>
      <c r="L132" s="39"/>
      <c r="M132" s="180" t="s">
        <v>3</v>
      </c>
      <c r="N132" s="181" t="s">
        <v>48</v>
      </c>
      <c r="O132" s="72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4" t="s">
        <v>137</v>
      </c>
      <c r="AT132" s="184" t="s">
        <v>132</v>
      </c>
      <c r="AU132" s="184" t="s">
        <v>85</v>
      </c>
      <c r="AY132" s="18" t="s">
        <v>129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83</v>
      </c>
      <c r="BK132" s="185">
        <f>ROUND(I132*H132,2)</f>
        <v>0</v>
      </c>
      <c r="BL132" s="18" t="s">
        <v>137</v>
      </c>
      <c r="BM132" s="184" t="s">
        <v>310</v>
      </c>
    </row>
    <row r="133" s="13" customFormat="1">
      <c r="A133" s="13"/>
      <c r="B133" s="186"/>
      <c r="C133" s="13"/>
      <c r="D133" s="187" t="s">
        <v>139</v>
      </c>
      <c r="E133" s="188" t="s">
        <v>3</v>
      </c>
      <c r="F133" s="189" t="s">
        <v>140</v>
      </c>
      <c r="G133" s="13"/>
      <c r="H133" s="188" t="s">
        <v>3</v>
      </c>
      <c r="I133" s="190"/>
      <c r="J133" s="13"/>
      <c r="K133" s="13"/>
      <c r="L133" s="186"/>
      <c r="M133" s="191"/>
      <c r="N133" s="192"/>
      <c r="O133" s="192"/>
      <c r="P133" s="192"/>
      <c r="Q133" s="192"/>
      <c r="R133" s="192"/>
      <c r="S133" s="192"/>
      <c r="T133" s="19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8" t="s">
        <v>139</v>
      </c>
      <c r="AU133" s="188" t="s">
        <v>85</v>
      </c>
      <c r="AV133" s="13" t="s">
        <v>83</v>
      </c>
      <c r="AW133" s="13" t="s">
        <v>39</v>
      </c>
      <c r="AX133" s="13" t="s">
        <v>77</v>
      </c>
      <c r="AY133" s="188" t="s">
        <v>129</v>
      </c>
    </row>
    <row r="134" s="14" customFormat="1">
      <c r="A134" s="14"/>
      <c r="B134" s="194"/>
      <c r="C134" s="14"/>
      <c r="D134" s="187" t="s">
        <v>139</v>
      </c>
      <c r="E134" s="195" t="s">
        <v>3</v>
      </c>
      <c r="F134" s="196" t="s">
        <v>503</v>
      </c>
      <c r="G134" s="14"/>
      <c r="H134" s="197">
        <v>3</v>
      </c>
      <c r="I134" s="198"/>
      <c r="J134" s="14"/>
      <c r="K134" s="14"/>
      <c r="L134" s="194"/>
      <c r="M134" s="199"/>
      <c r="N134" s="200"/>
      <c r="O134" s="200"/>
      <c r="P134" s="200"/>
      <c r="Q134" s="200"/>
      <c r="R134" s="200"/>
      <c r="S134" s="200"/>
      <c r="T134" s="20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5" t="s">
        <v>139</v>
      </c>
      <c r="AU134" s="195" t="s">
        <v>85</v>
      </c>
      <c r="AV134" s="14" t="s">
        <v>85</v>
      </c>
      <c r="AW134" s="14" t="s">
        <v>39</v>
      </c>
      <c r="AX134" s="14" t="s">
        <v>83</v>
      </c>
      <c r="AY134" s="195" t="s">
        <v>129</v>
      </c>
    </row>
    <row r="135" s="2" customFormat="1" ht="24.15" customHeight="1">
      <c r="A135" s="38"/>
      <c r="B135" s="172"/>
      <c r="C135" s="173" t="s">
        <v>184</v>
      </c>
      <c r="D135" s="173" t="s">
        <v>132</v>
      </c>
      <c r="E135" s="174" t="s">
        <v>168</v>
      </c>
      <c r="F135" s="175" t="s">
        <v>169</v>
      </c>
      <c r="G135" s="176" t="s">
        <v>135</v>
      </c>
      <c r="H135" s="177">
        <v>5</v>
      </c>
      <c r="I135" s="178"/>
      <c r="J135" s="179">
        <f>ROUND(I135*H135,2)</f>
        <v>0</v>
      </c>
      <c r="K135" s="175" t="s">
        <v>136</v>
      </c>
      <c r="L135" s="39"/>
      <c r="M135" s="180" t="s">
        <v>3</v>
      </c>
      <c r="N135" s="181" t="s">
        <v>48</v>
      </c>
      <c r="O135" s="72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4" t="s">
        <v>137</v>
      </c>
      <c r="AT135" s="184" t="s">
        <v>132</v>
      </c>
      <c r="AU135" s="184" t="s">
        <v>85</v>
      </c>
      <c r="AY135" s="18" t="s">
        <v>129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83</v>
      </c>
      <c r="BK135" s="185">
        <f>ROUND(I135*H135,2)</f>
        <v>0</v>
      </c>
      <c r="BL135" s="18" t="s">
        <v>137</v>
      </c>
      <c r="BM135" s="184" t="s">
        <v>504</v>
      </c>
    </row>
    <row r="136" s="13" customFormat="1">
      <c r="A136" s="13"/>
      <c r="B136" s="186"/>
      <c r="C136" s="13"/>
      <c r="D136" s="187" t="s">
        <v>139</v>
      </c>
      <c r="E136" s="188" t="s">
        <v>3</v>
      </c>
      <c r="F136" s="189" t="s">
        <v>140</v>
      </c>
      <c r="G136" s="13"/>
      <c r="H136" s="188" t="s">
        <v>3</v>
      </c>
      <c r="I136" s="190"/>
      <c r="J136" s="13"/>
      <c r="K136" s="13"/>
      <c r="L136" s="186"/>
      <c r="M136" s="191"/>
      <c r="N136" s="192"/>
      <c r="O136" s="192"/>
      <c r="P136" s="192"/>
      <c r="Q136" s="192"/>
      <c r="R136" s="192"/>
      <c r="S136" s="192"/>
      <c r="T136" s="19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8" t="s">
        <v>139</v>
      </c>
      <c r="AU136" s="188" t="s">
        <v>85</v>
      </c>
      <c r="AV136" s="13" t="s">
        <v>83</v>
      </c>
      <c r="AW136" s="13" t="s">
        <v>39</v>
      </c>
      <c r="AX136" s="13" t="s">
        <v>77</v>
      </c>
      <c r="AY136" s="188" t="s">
        <v>129</v>
      </c>
    </row>
    <row r="137" s="14" customFormat="1">
      <c r="A137" s="14"/>
      <c r="B137" s="194"/>
      <c r="C137" s="14"/>
      <c r="D137" s="187" t="s">
        <v>139</v>
      </c>
      <c r="E137" s="195" t="s">
        <v>3</v>
      </c>
      <c r="F137" s="196" t="s">
        <v>505</v>
      </c>
      <c r="G137" s="14"/>
      <c r="H137" s="197">
        <v>5</v>
      </c>
      <c r="I137" s="198"/>
      <c r="J137" s="14"/>
      <c r="K137" s="14"/>
      <c r="L137" s="194"/>
      <c r="M137" s="199"/>
      <c r="N137" s="200"/>
      <c r="O137" s="200"/>
      <c r="P137" s="200"/>
      <c r="Q137" s="200"/>
      <c r="R137" s="200"/>
      <c r="S137" s="200"/>
      <c r="T137" s="20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5" t="s">
        <v>139</v>
      </c>
      <c r="AU137" s="195" t="s">
        <v>85</v>
      </c>
      <c r="AV137" s="14" t="s">
        <v>85</v>
      </c>
      <c r="AW137" s="14" t="s">
        <v>39</v>
      </c>
      <c r="AX137" s="14" t="s">
        <v>83</v>
      </c>
      <c r="AY137" s="195" t="s">
        <v>129</v>
      </c>
    </row>
    <row r="138" s="2" customFormat="1" ht="24.15" customHeight="1">
      <c r="A138" s="38"/>
      <c r="B138" s="172"/>
      <c r="C138" s="173" t="s">
        <v>191</v>
      </c>
      <c r="D138" s="173" t="s">
        <v>132</v>
      </c>
      <c r="E138" s="174" t="s">
        <v>173</v>
      </c>
      <c r="F138" s="175" t="s">
        <v>174</v>
      </c>
      <c r="G138" s="176" t="s">
        <v>135</v>
      </c>
      <c r="H138" s="177">
        <v>33</v>
      </c>
      <c r="I138" s="178"/>
      <c r="J138" s="179">
        <f>ROUND(I138*H138,2)</f>
        <v>0</v>
      </c>
      <c r="K138" s="175" t="s">
        <v>136</v>
      </c>
      <c r="L138" s="39"/>
      <c r="M138" s="180" t="s">
        <v>3</v>
      </c>
      <c r="N138" s="181" t="s">
        <v>48</v>
      </c>
      <c r="O138" s="72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4" t="s">
        <v>137</v>
      </c>
      <c r="AT138" s="184" t="s">
        <v>132</v>
      </c>
      <c r="AU138" s="184" t="s">
        <v>85</v>
      </c>
      <c r="AY138" s="18" t="s">
        <v>129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83</v>
      </c>
      <c r="BK138" s="185">
        <f>ROUND(I138*H138,2)</f>
        <v>0</v>
      </c>
      <c r="BL138" s="18" t="s">
        <v>137</v>
      </c>
      <c r="BM138" s="184" t="s">
        <v>175</v>
      </c>
    </row>
    <row r="139" s="13" customFormat="1">
      <c r="A139" s="13"/>
      <c r="B139" s="186"/>
      <c r="C139" s="13"/>
      <c r="D139" s="187" t="s">
        <v>139</v>
      </c>
      <c r="E139" s="188" t="s">
        <v>3</v>
      </c>
      <c r="F139" s="189" t="s">
        <v>140</v>
      </c>
      <c r="G139" s="13"/>
      <c r="H139" s="188" t="s">
        <v>3</v>
      </c>
      <c r="I139" s="190"/>
      <c r="J139" s="13"/>
      <c r="K139" s="13"/>
      <c r="L139" s="186"/>
      <c r="M139" s="191"/>
      <c r="N139" s="192"/>
      <c r="O139" s="192"/>
      <c r="P139" s="192"/>
      <c r="Q139" s="192"/>
      <c r="R139" s="192"/>
      <c r="S139" s="192"/>
      <c r="T139" s="19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8" t="s">
        <v>139</v>
      </c>
      <c r="AU139" s="188" t="s">
        <v>85</v>
      </c>
      <c r="AV139" s="13" t="s">
        <v>83</v>
      </c>
      <c r="AW139" s="13" t="s">
        <v>39</v>
      </c>
      <c r="AX139" s="13" t="s">
        <v>77</v>
      </c>
      <c r="AY139" s="188" t="s">
        <v>129</v>
      </c>
    </row>
    <row r="140" s="14" customFormat="1">
      <c r="A140" s="14"/>
      <c r="B140" s="194"/>
      <c r="C140" s="14"/>
      <c r="D140" s="187" t="s">
        <v>139</v>
      </c>
      <c r="E140" s="195" t="s">
        <v>3</v>
      </c>
      <c r="F140" s="196" t="s">
        <v>506</v>
      </c>
      <c r="G140" s="14"/>
      <c r="H140" s="197">
        <v>33</v>
      </c>
      <c r="I140" s="198"/>
      <c r="J140" s="14"/>
      <c r="K140" s="14"/>
      <c r="L140" s="194"/>
      <c r="M140" s="199"/>
      <c r="N140" s="200"/>
      <c r="O140" s="200"/>
      <c r="P140" s="200"/>
      <c r="Q140" s="200"/>
      <c r="R140" s="200"/>
      <c r="S140" s="200"/>
      <c r="T140" s="20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5" t="s">
        <v>139</v>
      </c>
      <c r="AU140" s="195" t="s">
        <v>85</v>
      </c>
      <c r="AV140" s="14" t="s">
        <v>85</v>
      </c>
      <c r="AW140" s="14" t="s">
        <v>39</v>
      </c>
      <c r="AX140" s="14" t="s">
        <v>83</v>
      </c>
      <c r="AY140" s="195" t="s">
        <v>129</v>
      </c>
    </row>
    <row r="141" s="12" customFormat="1" ht="22.8" customHeight="1">
      <c r="A141" s="12"/>
      <c r="B141" s="159"/>
      <c r="C141" s="12"/>
      <c r="D141" s="160" t="s">
        <v>76</v>
      </c>
      <c r="E141" s="170" t="s">
        <v>182</v>
      </c>
      <c r="F141" s="170" t="s">
        <v>183</v>
      </c>
      <c r="G141" s="12"/>
      <c r="H141" s="12"/>
      <c r="I141" s="162"/>
      <c r="J141" s="171">
        <f>BK141</f>
        <v>0</v>
      </c>
      <c r="K141" s="12"/>
      <c r="L141" s="159"/>
      <c r="M141" s="164"/>
      <c r="N141" s="165"/>
      <c r="O141" s="165"/>
      <c r="P141" s="166">
        <f>SUM(P142:P164)</f>
        <v>0</v>
      </c>
      <c r="Q141" s="165"/>
      <c r="R141" s="166">
        <f>SUM(R142:R164)</f>
        <v>0</v>
      </c>
      <c r="S141" s="165"/>
      <c r="T141" s="167">
        <f>SUM(T142:T164)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60" t="s">
        <v>128</v>
      </c>
      <c r="AT141" s="168" t="s">
        <v>76</v>
      </c>
      <c r="AU141" s="168" t="s">
        <v>83</v>
      </c>
      <c r="AY141" s="160" t="s">
        <v>129</v>
      </c>
      <c r="BK141" s="169">
        <f>SUM(BK142:BK164)</f>
        <v>0</v>
      </c>
    </row>
    <row r="142" s="2" customFormat="1" ht="33" customHeight="1">
      <c r="A142" s="38"/>
      <c r="B142" s="172"/>
      <c r="C142" s="173" t="s">
        <v>9</v>
      </c>
      <c r="D142" s="173" t="s">
        <v>132</v>
      </c>
      <c r="E142" s="174" t="s">
        <v>185</v>
      </c>
      <c r="F142" s="175" t="s">
        <v>186</v>
      </c>
      <c r="G142" s="176" t="s">
        <v>135</v>
      </c>
      <c r="H142" s="177">
        <v>12</v>
      </c>
      <c r="I142" s="178"/>
      <c r="J142" s="179">
        <f>ROUND(I142*H142,2)</f>
        <v>0</v>
      </c>
      <c r="K142" s="175" t="s">
        <v>136</v>
      </c>
      <c r="L142" s="39"/>
      <c r="M142" s="180" t="s">
        <v>3</v>
      </c>
      <c r="N142" s="181" t="s">
        <v>48</v>
      </c>
      <c r="O142" s="72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4" t="s">
        <v>137</v>
      </c>
      <c r="AT142" s="184" t="s">
        <v>132</v>
      </c>
      <c r="AU142" s="184" t="s">
        <v>85</v>
      </c>
      <c r="AY142" s="18" t="s">
        <v>129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83</v>
      </c>
      <c r="BK142" s="185">
        <f>ROUND(I142*H142,2)</f>
        <v>0</v>
      </c>
      <c r="BL142" s="18" t="s">
        <v>137</v>
      </c>
      <c r="BM142" s="184" t="s">
        <v>316</v>
      </c>
    </row>
    <row r="143" s="13" customFormat="1">
      <c r="A143" s="13"/>
      <c r="B143" s="186"/>
      <c r="C143" s="13"/>
      <c r="D143" s="187" t="s">
        <v>139</v>
      </c>
      <c r="E143" s="188" t="s">
        <v>3</v>
      </c>
      <c r="F143" s="189" t="s">
        <v>140</v>
      </c>
      <c r="G143" s="13"/>
      <c r="H143" s="188" t="s">
        <v>3</v>
      </c>
      <c r="I143" s="190"/>
      <c r="J143" s="13"/>
      <c r="K143" s="13"/>
      <c r="L143" s="186"/>
      <c r="M143" s="191"/>
      <c r="N143" s="192"/>
      <c r="O143" s="192"/>
      <c r="P143" s="192"/>
      <c r="Q143" s="192"/>
      <c r="R143" s="192"/>
      <c r="S143" s="192"/>
      <c r="T143" s="19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8" t="s">
        <v>139</v>
      </c>
      <c r="AU143" s="188" t="s">
        <v>85</v>
      </c>
      <c r="AV143" s="13" t="s">
        <v>83</v>
      </c>
      <c r="AW143" s="13" t="s">
        <v>39</v>
      </c>
      <c r="AX143" s="13" t="s">
        <v>77</v>
      </c>
      <c r="AY143" s="188" t="s">
        <v>129</v>
      </c>
    </row>
    <row r="144" s="14" customFormat="1">
      <c r="A144" s="14"/>
      <c r="B144" s="194"/>
      <c r="C144" s="14"/>
      <c r="D144" s="187" t="s">
        <v>139</v>
      </c>
      <c r="E144" s="195" t="s">
        <v>3</v>
      </c>
      <c r="F144" s="196" t="s">
        <v>507</v>
      </c>
      <c r="G144" s="14"/>
      <c r="H144" s="197">
        <v>10</v>
      </c>
      <c r="I144" s="198"/>
      <c r="J144" s="14"/>
      <c r="K144" s="14"/>
      <c r="L144" s="194"/>
      <c r="M144" s="199"/>
      <c r="N144" s="200"/>
      <c r="O144" s="200"/>
      <c r="P144" s="200"/>
      <c r="Q144" s="200"/>
      <c r="R144" s="200"/>
      <c r="S144" s="200"/>
      <c r="T144" s="20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5" t="s">
        <v>139</v>
      </c>
      <c r="AU144" s="195" t="s">
        <v>85</v>
      </c>
      <c r="AV144" s="14" t="s">
        <v>85</v>
      </c>
      <c r="AW144" s="14" t="s">
        <v>39</v>
      </c>
      <c r="AX144" s="14" t="s">
        <v>77</v>
      </c>
      <c r="AY144" s="195" t="s">
        <v>129</v>
      </c>
    </row>
    <row r="145" s="14" customFormat="1">
      <c r="A145" s="14"/>
      <c r="B145" s="194"/>
      <c r="C145" s="14"/>
      <c r="D145" s="187" t="s">
        <v>139</v>
      </c>
      <c r="E145" s="195" t="s">
        <v>3</v>
      </c>
      <c r="F145" s="196" t="s">
        <v>508</v>
      </c>
      <c r="G145" s="14"/>
      <c r="H145" s="197">
        <v>2</v>
      </c>
      <c r="I145" s="198"/>
      <c r="J145" s="14"/>
      <c r="K145" s="14"/>
      <c r="L145" s="194"/>
      <c r="M145" s="199"/>
      <c r="N145" s="200"/>
      <c r="O145" s="200"/>
      <c r="P145" s="200"/>
      <c r="Q145" s="200"/>
      <c r="R145" s="200"/>
      <c r="S145" s="200"/>
      <c r="T145" s="20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5" t="s">
        <v>139</v>
      </c>
      <c r="AU145" s="195" t="s">
        <v>85</v>
      </c>
      <c r="AV145" s="14" t="s">
        <v>85</v>
      </c>
      <c r="AW145" s="14" t="s">
        <v>39</v>
      </c>
      <c r="AX145" s="14" t="s">
        <v>77</v>
      </c>
      <c r="AY145" s="195" t="s">
        <v>129</v>
      </c>
    </row>
    <row r="146" s="15" customFormat="1">
      <c r="A146" s="15"/>
      <c r="B146" s="202"/>
      <c r="C146" s="15"/>
      <c r="D146" s="187" t="s">
        <v>139</v>
      </c>
      <c r="E146" s="203" t="s">
        <v>3</v>
      </c>
      <c r="F146" s="204" t="s">
        <v>190</v>
      </c>
      <c r="G146" s="15"/>
      <c r="H146" s="205">
        <v>12</v>
      </c>
      <c r="I146" s="206"/>
      <c r="J146" s="15"/>
      <c r="K146" s="15"/>
      <c r="L146" s="202"/>
      <c r="M146" s="207"/>
      <c r="N146" s="208"/>
      <c r="O146" s="208"/>
      <c r="P146" s="208"/>
      <c r="Q146" s="208"/>
      <c r="R146" s="208"/>
      <c r="S146" s="208"/>
      <c r="T146" s="20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03" t="s">
        <v>139</v>
      </c>
      <c r="AU146" s="203" t="s">
        <v>85</v>
      </c>
      <c r="AV146" s="15" t="s">
        <v>128</v>
      </c>
      <c r="AW146" s="15" t="s">
        <v>39</v>
      </c>
      <c r="AX146" s="15" t="s">
        <v>83</v>
      </c>
      <c r="AY146" s="203" t="s">
        <v>129</v>
      </c>
    </row>
    <row r="147" s="2" customFormat="1" ht="24.15" customHeight="1">
      <c r="A147" s="38"/>
      <c r="B147" s="172"/>
      <c r="C147" s="173" t="s">
        <v>209</v>
      </c>
      <c r="D147" s="173" t="s">
        <v>132</v>
      </c>
      <c r="E147" s="174" t="s">
        <v>192</v>
      </c>
      <c r="F147" s="175" t="s">
        <v>193</v>
      </c>
      <c r="G147" s="176" t="s">
        <v>135</v>
      </c>
      <c r="H147" s="177">
        <v>20</v>
      </c>
      <c r="I147" s="178"/>
      <c r="J147" s="179">
        <f>ROUND(I147*H147,2)</f>
        <v>0</v>
      </c>
      <c r="K147" s="175" t="s">
        <v>136</v>
      </c>
      <c r="L147" s="39"/>
      <c r="M147" s="180" t="s">
        <v>3</v>
      </c>
      <c r="N147" s="181" t="s">
        <v>48</v>
      </c>
      <c r="O147" s="72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4" t="s">
        <v>137</v>
      </c>
      <c r="AT147" s="184" t="s">
        <v>132</v>
      </c>
      <c r="AU147" s="184" t="s">
        <v>85</v>
      </c>
      <c r="AY147" s="18" t="s">
        <v>129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83</v>
      </c>
      <c r="BK147" s="185">
        <f>ROUND(I147*H147,2)</f>
        <v>0</v>
      </c>
      <c r="BL147" s="18" t="s">
        <v>137</v>
      </c>
      <c r="BM147" s="184" t="s">
        <v>194</v>
      </c>
    </row>
    <row r="148" s="13" customFormat="1">
      <c r="A148" s="13"/>
      <c r="B148" s="186"/>
      <c r="C148" s="13"/>
      <c r="D148" s="187" t="s">
        <v>139</v>
      </c>
      <c r="E148" s="188" t="s">
        <v>3</v>
      </c>
      <c r="F148" s="189" t="s">
        <v>140</v>
      </c>
      <c r="G148" s="13"/>
      <c r="H148" s="188" t="s">
        <v>3</v>
      </c>
      <c r="I148" s="190"/>
      <c r="J148" s="13"/>
      <c r="K148" s="13"/>
      <c r="L148" s="186"/>
      <c r="M148" s="191"/>
      <c r="N148" s="192"/>
      <c r="O148" s="192"/>
      <c r="P148" s="192"/>
      <c r="Q148" s="192"/>
      <c r="R148" s="192"/>
      <c r="S148" s="192"/>
      <c r="T148" s="19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8" t="s">
        <v>139</v>
      </c>
      <c r="AU148" s="188" t="s">
        <v>85</v>
      </c>
      <c r="AV148" s="13" t="s">
        <v>83</v>
      </c>
      <c r="AW148" s="13" t="s">
        <v>39</v>
      </c>
      <c r="AX148" s="13" t="s">
        <v>77</v>
      </c>
      <c r="AY148" s="188" t="s">
        <v>129</v>
      </c>
    </row>
    <row r="149" s="14" customFormat="1">
      <c r="A149" s="14"/>
      <c r="B149" s="194"/>
      <c r="C149" s="14"/>
      <c r="D149" s="187" t="s">
        <v>139</v>
      </c>
      <c r="E149" s="195" t="s">
        <v>3</v>
      </c>
      <c r="F149" s="196" t="s">
        <v>509</v>
      </c>
      <c r="G149" s="14"/>
      <c r="H149" s="197">
        <v>2</v>
      </c>
      <c r="I149" s="198"/>
      <c r="J149" s="14"/>
      <c r="K149" s="14"/>
      <c r="L149" s="194"/>
      <c r="M149" s="199"/>
      <c r="N149" s="200"/>
      <c r="O149" s="200"/>
      <c r="P149" s="200"/>
      <c r="Q149" s="200"/>
      <c r="R149" s="200"/>
      <c r="S149" s="200"/>
      <c r="T149" s="20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5" t="s">
        <v>139</v>
      </c>
      <c r="AU149" s="195" t="s">
        <v>85</v>
      </c>
      <c r="AV149" s="14" t="s">
        <v>85</v>
      </c>
      <c r="AW149" s="14" t="s">
        <v>39</v>
      </c>
      <c r="AX149" s="14" t="s">
        <v>77</v>
      </c>
      <c r="AY149" s="195" t="s">
        <v>129</v>
      </c>
    </row>
    <row r="150" s="14" customFormat="1">
      <c r="A150" s="14"/>
      <c r="B150" s="194"/>
      <c r="C150" s="14"/>
      <c r="D150" s="187" t="s">
        <v>139</v>
      </c>
      <c r="E150" s="195" t="s">
        <v>3</v>
      </c>
      <c r="F150" s="196" t="s">
        <v>510</v>
      </c>
      <c r="G150" s="14"/>
      <c r="H150" s="197">
        <v>18</v>
      </c>
      <c r="I150" s="198"/>
      <c r="J150" s="14"/>
      <c r="K150" s="14"/>
      <c r="L150" s="194"/>
      <c r="M150" s="199"/>
      <c r="N150" s="200"/>
      <c r="O150" s="200"/>
      <c r="P150" s="200"/>
      <c r="Q150" s="200"/>
      <c r="R150" s="200"/>
      <c r="S150" s="200"/>
      <c r="T150" s="20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5" t="s">
        <v>139</v>
      </c>
      <c r="AU150" s="195" t="s">
        <v>85</v>
      </c>
      <c r="AV150" s="14" t="s">
        <v>85</v>
      </c>
      <c r="AW150" s="14" t="s">
        <v>39</v>
      </c>
      <c r="AX150" s="14" t="s">
        <v>77</v>
      </c>
      <c r="AY150" s="195" t="s">
        <v>129</v>
      </c>
    </row>
    <row r="151" s="15" customFormat="1">
      <c r="A151" s="15"/>
      <c r="B151" s="202"/>
      <c r="C151" s="15"/>
      <c r="D151" s="187" t="s">
        <v>139</v>
      </c>
      <c r="E151" s="203" t="s">
        <v>3</v>
      </c>
      <c r="F151" s="204" t="s">
        <v>190</v>
      </c>
      <c r="G151" s="15"/>
      <c r="H151" s="205">
        <v>20</v>
      </c>
      <c r="I151" s="206"/>
      <c r="J151" s="15"/>
      <c r="K151" s="15"/>
      <c r="L151" s="202"/>
      <c r="M151" s="207"/>
      <c r="N151" s="208"/>
      <c r="O151" s="208"/>
      <c r="P151" s="208"/>
      <c r="Q151" s="208"/>
      <c r="R151" s="208"/>
      <c r="S151" s="208"/>
      <c r="T151" s="20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03" t="s">
        <v>139</v>
      </c>
      <c r="AU151" s="203" t="s">
        <v>85</v>
      </c>
      <c r="AV151" s="15" t="s">
        <v>128</v>
      </c>
      <c r="AW151" s="15" t="s">
        <v>39</v>
      </c>
      <c r="AX151" s="15" t="s">
        <v>83</v>
      </c>
      <c r="AY151" s="203" t="s">
        <v>129</v>
      </c>
    </row>
    <row r="152" s="2" customFormat="1" ht="24.15" customHeight="1">
      <c r="A152" s="38"/>
      <c r="B152" s="172"/>
      <c r="C152" s="173" t="s">
        <v>217</v>
      </c>
      <c r="D152" s="173" t="s">
        <v>132</v>
      </c>
      <c r="E152" s="174" t="s">
        <v>324</v>
      </c>
      <c r="F152" s="175" t="s">
        <v>325</v>
      </c>
      <c r="G152" s="176" t="s">
        <v>135</v>
      </c>
      <c r="H152" s="177">
        <v>4</v>
      </c>
      <c r="I152" s="178"/>
      <c r="J152" s="179">
        <f>ROUND(I152*H152,2)</f>
        <v>0</v>
      </c>
      <c r="K152" s="175" t="s">
        <v>136</v>
      </c>
      <c r="L152" s="39"/>
      <c r="M152" s="180" t="s">
        <v>3</v>
      </c>
      <c r="N152" s="181" t="s">
        <v>48</v>
      </c>
      <c r="O152" s="72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4" t="s">
        <v>137</v>
      </c>
      <c r="AT152" s="184" t="s">
        <v>132</v>
      </c>
      <c r="AU152" s="184" t="s">
        <v>85</v>
      </c>
      <c r="AY152" s="18" t="s">
        <v>129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83</v>
      </c>
      <c r="BK152" s="185">
        <f>ROUND(I152*H152,2)</f>
        <v>0</v>
      </c>
      <c r="BL152" s="18" t="s">
        <v>137</v>
      </c>
      <c r="BM152" s="184" t="s">
        <v>511</v>
      </c>
    </row>
    <row r="153" s="13" customFormat="1">
      <c r="A153" s="13"/>
      <c r="B153" s="186"/>
      <c r="C153" s="13"/>
      <c r="D153" s="187" t="s">
        <v>139</v>
      </c>
      <c r="E153" s="188" t="s">
        <v>3</v>
      </c>
      <c r="F153" s="189" t="s">
        <v>140</v>
      </c>
      <c r="G153" s="13"/>
      <c r="H153" s="188" t="s">
        <v>3</v>
      </c>
      <c r="I153" s="190"/>
      <c r="J153" s="13"/>
      <c r="K153" s="13"/>
      <c r="L153" s="186"/>
      <c r="M153" s="191"/>
      <c r="N153" s="192"/>
      <c r="O153" s="192"/>
      <c r="P153" s="192"/>
      <c r="Q153" s="192"/>
      <c r="R153" s="192"/>
      <c r="S153" s="192"/>
      <c r="T153" s="19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8" t="s">
        <v>139</v>
      </c>
      <c r="AU153" s="188" t="s">
        <v>85</v>
      </c>
      <c r="AV153" s="13" t="s">
        <v>83</v>
      </c>
      <c r="AW153" s="13" t="s">
        <v>39</v>
      </c>
      <c r="AX153" s="13" t="s">
        <v>77</v>
      </c>
      <c r="AY153" s="188" t="s">
        <v>129</v>
      </c>
    </row>
    <row r="154" s="14" customFormat="1">
      <c r="A154" s="14"/>
      <c r="B154" s="194"/>
      <c r="C154" s="14"/>
      <c r="D154" s="187" t="s">
        <v>139</v>
      </c>
      <c r="E154" s="195" t="s">
        <v>3</v>
      </c>
      <c r="F154" s="196" t="s">
        <v>512</v>
      </c>
      <c r="G154" s="14"/>
      <c r="H154" s="197">
        <v>1</v>
      </c>
      <c r="I154" s="198"/>
      <c r="J154" s="14"/>
      <c r="K154" s="14"/>
      <c r="L154" s="194"/>
      <c r="M154" s="199"/>
      <c r="N154" s="200"/>
      <c r="O154" s="200"/>
      <c r="P154" s="200"/>
      <c r="Q154" s="200"/>
      <c r="R154" s="200"/>
      <c r="S154" s="200"/>
      <c r="T154" s="20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5" t="s">
        <v>139</v>
      </c>
      <c r="AU154" s="195" t="s">
        <v>85</v>
      </c>
      <c r="AV154" s="14" t="s">
        <v>85</v>
      </c>
      <c r="AW154" s="14" t="s">
        <v>39</v>
      </c>
      <c r="AX154" s="14" t="s">
        <v>77</v>
      </c>
      <c r="AY154" s="195" t="s">
        <v>129</v>
      </c>
    </row>
    <row r="155" s="14" customFormat="1">
      <c r="A155" s="14"/>
      <c r="B155" s="194"/>
      <c r="C155" s="14"/>
      <c r="D155" s="187" t="s">
        <v>139</v>
      </c>
      <c r="E155" s="195" t="s">
        <v>3</v>
      </c>
      <c r="F155" s="196" t="s">
        <v>513</v>
      </c>
      <c r="G155" s="14"/>
      <c r="H155" s="197">
        <v>3</v>
      </c>
      <c r="I155" s="198"/>
      <c r="J155" s="14"/>
      <c r="K155" s="14"/>
      <c r="L155" s="194"/>
      <c r="M155" s="199"/>
      <c r="N155" s="200"/>
      <c r="O155" s="200"/>
      <c r="P155" s="200"/>
      <c r="Q155" s="200"/>
      <c r="R155" s="200"/>
      <c r="S155" s="200"/>
      <c r="T155" s="20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5" t="s">
        <v>139</v>
      </c>
      <c r="AU155" s="195" t="s">
        <v>85</v>
      </c>
      <c r="AV155" s="14" t="s">
        <v>85</v>
      </c>
      <c r="AW155" s="14" t="s">
        <v>39</v>
      </c>
      <c r="AX155" s="14" t="s">
        <v>77</v>
      </c>
      <c r="AY155" s="195" t="s">
        <v>129</v>
      </c>
    </row>
    <row r="156" s="15" customFormat="1">
      <c r="A156" s="15"/>
      <c r="B156" s="202"/>
      <c r="C156" s="15"/>
      <c r="D156" s="187" t="s">
        <v>139</v>
      </c>
      <c r="E156" s="203" t="s">
        <v>3</v>
      </c>
      <c r="F156" s="204" t="s">
        <v>190</v>
      </c>
      <c r="G156" s="15"/>
      <c r="H156" s="205">
        <v>4</v>
      </c>
      <c r="I156" s="206"/>
      <c r="J156" s="15"/>
      <c r="K156" s="15"/>
      <c r="L156" s="202"/>
      <c r="M156" s="207"/>
      <c r="N156" s="208"/>
      <c r="O156" s="208"/>
      <c r="P156" s="208"/>
      <c r="Q156" s="208"/>
      <c r="R156" s="208"/>
      <c r="S156" s="208"/>
      <c r="T156" s="20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03" t="s">
        <v>139</v>
      </c>
      <c r="AU156" s="203" t="s">
        <v>85</v>
      </c>
      <c r="AV156" s="15" t="s">
        <v>128</v>
      </c>
      <c r="AW156" s="15" t="s">
        <v>39</v>
      </c>
      <c r="AX156" s="15" t="s">
        <v>83</v>
      </c>
      <c r="AY156" s="203" t="s">
        <v>129</v>
      </c>
    </row>
    <row r="157" s="2" customFormat="1" ht="24.15" customHeight="1">
      <c r="A157" s="38"/>
      <c r="B157" s="172"/>
      <c r="C157" s="173" t="s">
        <v>222</v>
      </c>
      <c r="D157" s="173" t="s">
        <v>132</v>
      </c>
      <c r="E157" s="174" t="s">
        <v>514</v>
      </c>
      <c r="F157" s="175" t="s">
        <v>515</v>
      </c>
      <c r="G157" s="176" t="s">
        <v>135</v>
      </c>
      <c r="H157" s="177">
        <v>3</v>
      </c>
      <c r="I157" s="178"/>
      <c r="J157" s="179">
        <f>ROUND(I157*H157,2)</f>
        <v>0</v>
      </c>
      <c r="K157" s="175" t="s">
        <v>136</v>
      </c>
      <c r="L157" s="39"/>
      <c r="M157" s="180" t="s">
        <v>3</v>
      </c>
      <c r="N157" s="181" t="s">
        <v>48</v>
      </c>
      <c r="O157" s="72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4" t="s">
        <v>137</v>
      </c>
      <c r="AT157" s="184" t="s">
        <v>132</v>
      </c>
      <c r="AU157" s="184" t="s">
        <v>85</v>
      </c>
      <c r="AY157" s="18" t="s">
        <v>129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83</v>
      </c>
      <c r="BK157" s="185">
        <f>ROUND(I157*H157,2)</f>
        <v>0</v>
      </c>
      <c r="BL157" s="18" t="s">
        <v>137</v>
      </c>
      <c r="BM157" s="184" t="s">
        <v>516</v>
      </c>
    </row>
    <row r="158" s="13" customFormat="1">
      <c r="A158" s="13"/>
      <c r="B158" s="186"/>
      <c r="C158" s="13"/>
      <c r="D158" s="187" t="s">
        <v>139</v>
      </c>
      <c r="E158" s="188" t="s">
        <v>3</v>
      </c>
      <c r="F158" s="189" t="s">
        <v>140</v>
      </c>
      <c r="G158" s="13"/>
      <c r="H158" s="188" t="s">
        <v>3</v>
      </c>
      <c r="I158" s="190"/>
      <c r="J158" s="13"/>
      <c r="K158" s="13"/>
      <c r="L158" s="186"/>
      <c r="M158" s="191"/>
      <c r="N158" s="192"/>
      <c r="O158" s="192"/>
      <c r="P158" s="192"/>
      <c r="Q158" s="192"/>
      <c r="R158" s="192"/>
      <c r="S158" s="192"/>
      <c r="T158" s="19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8" t="s">
        <v>139</v>
      </c>
      <c r="AU158" s="188" t="s">
        <v>85</v>
      </c>
      <c r="AV158" s="13" t="s">
        <v>83</v>
      </c>
      <c r="AW158" s="13" t="s">
        <v>39</v>
      </c>
      <c r="AX158" s="13" t="s">
        <v>77</v>
      </c>
      <c r="AY158" s="188" t="s">
        <v>129</v>
      </c>
    </row>
    <row r="159" s="14" customFormat="1">
      <c r="A159" s="14"/>
      <c r="B159" s="194"/>
      <c r="C159" s="14"/>
      <c r="D159" s="187" t="s">
        <v>139</v>
      </c>
      <c r="E159" s="195" t="s">
        <v>3</v>
      </c>
      <c r="F159" s="196" t="s">
        <v>517</v>
      </c>
      <c r="G159" s="14"/>
      <c r="H159" s="197">
        <v>1</v>
      </c>
      <c r="I159" s="198"/>
      <c r="J159" s="14"/>
      <c r="K159" s="14"/>
      <c r="L159" s="194"/>
      <c r="M159" s="199"/>
      <c r="N159" s="200"/>
      <c r="O159" s="200"/>
      <c r="P159" s="200"/>
      <c r="Q159" s="200"/>
      <c r="R159" s="200"/>
      <c r="S159" s="200"/>
      <c r="T159" s="20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5" t="s">
        <v>139</v>
      </c>
      <c r="AU159" s="195" t="s">
        <v>85</v>
      </c>
      <c r="AV159" s="14" t="s">
        <v>85</v>
      </c>
      <c r="AW159" s="14" t="s">
        <v>39</v>
      </c>
      <c r="AX159" s="14" t="s">
        <v>77</v>
      </c>
      <c r="AY159" s="195" t="s">
        <v>129</v>
      </c>
    </row>
    <row r="160" s="14" customFormat="1">
      <c r="A160" s="14"/>
      <c r="B160" s="194"/>
      <c r="C160" s="14"/>
      <c r="D160" s="187" t="s">
        <v>139</v>
      </c>
      <c r="E160" s="195" t="s">
        <v>3</v>
      </c>
      <c r="F160" s="196" t="s">
        <v>518</v>
      </c>
      <c r="G160" s="14"/>
      <c r="H160" s="197">
        <v>2</v>
      </c>
      <c r="I160" s="198"/>
      <c r="J160" s="14"/>
      <c r="K160" s="14"/>
      <c r="L160" s="194"/>
      <c r="M160" s="199"/>
      <c r="N160" s="200"/>
      <c r="O160" s="200"/>
      <c r="P160" s="200"/>
      <c r="Q160" s="200"/>
      <c r="R160" s="200"/>
      <c r="S160" s="200"/>
      <c r="T160" s="20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5" t="s">
        <v>139</v>
      </c>
      <c r="AU160" s="195" t="s">
        <v>85</v>
      </c>
      <c r="AV160" s="14" t="s">
        <v>85</v>
      </c>
      <c r="AW160" s="14" t="s">
        <v>39</v>
      </c>
      <c r="AX160" s="14" t="s">
        <v>77</v>
      </c>
      <c r="AY160" s="195" t="s">
        <v>129</v>
      </c>
    </row>
    <row r="161" s="15" customFormat="1">
      <c r="A161" s="15"/>
      <c r="B161" s="202"/>
      <c r="C161" s="15"/>
      <c r="D161" s="187" t="s">
        <v>139</v>
      </c>
      <c r="E161" s="203" t="s">
        <v>3</v>
      </c>
      <c r="F161" s="204" t="s">
        <v>190</v>
      </c>
      <c r="G161" s="15"/>
      <c r="H161" s="205">
        <v>3</v>
      </c>
      <c r="I161" s="206"/>
      <c r="J161" s="15"/>
      <c r="K161" s="15"/>
      <c r="L161" s="202"/>
      <c r="M161" s="207"/>
      <c r="N161" s="208"/>
      <c r="O161" s="208"/>
      <c r="P161" s="208"/>
      <c r="Q161" s="208"/>
      <c r="R161" s="208"/>
      <c r="S161" s="208"/>
      <c r="T161" s="209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03" t="s">
        <v>139</v>
      </c>
      <c r="AU161" s="203" t="s">
        <v>85</v>
      </c>
      <c r="AV161" s="15" t="s">
        <v>128</v>
      </c>
      <c r="AW161" s="15" t="s">
        <v>39</v>
      </c>
      <c r="AX161" s="15" t="s">
        <v>83</v>
      </c>
      <c r="AY161" s="203" t="s">
        <v>129</v>
      </c>
    </row>
    <row r="162" s="2" customFormat="1" ht="24.15" customHeight="1">
      <c r="A162" s="38"/>
      <c r="B162" s="172"/>
      <c r="C162" s="173" t="s">
        <v>229</v>
      </c>
      <c r="D162" s="173" t="s">
        <v>132</v>
      </c>
      <c r="E162" s="174" t="s">
        <v>332</v>
      </c>
      <c r="F162" s="175" t="s">
        <v>333</v>
      </c>
      <c r="G162" s="176" t="s">
        <v>135</v>
      </c>
      <c r="H162" s="177">
        <v>17</v>
      </c>
      <c r="I162" s="178"/>
      <c r="J162" s="179">
        <f>ROUND(I162*H162,2)</f>
        <v>0</v>
      </c>
      <c r="K162" s="175" t="s">
        <v>136</v>
      </c>
      <c r="L162" s="39"/>
      <c r="M162" s="180" t="s">
        <v>3</v>
      </c>
      <c r="N162" s="181" t="s">
        <v>48</v>
      </c>
      <c r="O162" s="72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4" t="s">
        <v>137</v>
      </c>
      <c r="AT162" s="184" t="s">
        <v>132</v>
      </c>
      <c r="AU162" s="184" t="s">
        <v>85</v>
      </c>
      <c r="AY162" s="18" t="s">
        <v>129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83</v>
      </c>
      <c r="BK162" s="185">
        <f>ROUND(I162*H162,2)</f>
        <v>0</v>
      </c>
      <c r="BL162" s="18" t="s">
        <v>137</v>
      </c>
      <c r="BM162" s="184" t="s">
        <v>519</v>
      </c>
    </row>
    <row r="163" s="13" customFormat="1">
      <c r="A163" s="13"/>
      <c r="B163" s="186"/>
      <c r="C163" s="13"/>
      <c r="D163" s="187" t="s">
        <v>139</v>
      </c>
      <c r="E163" s="188" t="s">
        <v>3</v>
      </c>
      <c r="F163" s="189" t="s">
        <v>140</v>
      </c>
      <c r="G163" s="13"/>
      <c r="H163" s="188" t="s">
        <v>3</v>
      </c>
      <c r="I163" s="190"/>
      <c r="J163" s="13"/>
      <c r="K163" s="13"/>
      <c r="L163" s="186"/>
      <c r="M163" s="191"/>
      <c r="N163" s="192"/>
      <c r="O163" s="192"/>
      <c r="P163" s="192"/>
      <c r="Q163" s="192"/>
      <c r="R163" s="192"/>
      <c r="S163" s="192"/>
      <c r="T163" s="19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8" t="s">
        <v>139</v>
      </c>
      <c r="AU163" s="188" t="s">
        <v>85</v>
      </c>
      <c r="AV163" s="13" t="s">
        <v>83</v>
      </c>
      <c r="AW163" s="13" t="s">
        <v>39</v>
      </c>
      <c r="AX163" s="13" t="s">
        <v>77</v>
      </c>
      <c r="AY163" s="188" t="s">
        <v>129</v>
      </c>
    </row>
    <row r="164" s="14" customFormat="1">
      <c r="A164" s="14"/>
      <c r="B164" s="194"/>
      <c r="C164" s="14"/>
      <c r="D164" s="187" t="s">
        <v>139</v>
      </c>
      <c r="E164" s="195" t="s">
        <v>3</v>
      </c>
      <c r="F164" s="196" t="s">
        <v>335</v>
      </c>
      <c r="G164" s="14"/>
      <c r="H164" s="197">
        <v>17</v>
      </c>
      <c r="I164" s="198"/>
      <c r="J164" s="14"/>
      <c r="K164" s="14"/>
      <c r="L164" s="194"/>
      <c r="M164" s="199"/>
      <c r="N164" s="200"/>
      <c r="O164" s="200"/>
      <c r="P164" s="200"/>
      <c r="Q164" s="200"/>
      <c r="R164" s="200"/>
      <c r="S164" s="200"/>
      <c r="T164" s="20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5" t="s">
        <v>139</v>
      </c>
      <c r="AU164" s="195" t="s">
        <v>85</v>
      </c>
      <c r="AV164" s="14" t="s">
        <v>85</v>
      </c>
      <c r="AW164" s="14" t="s">
        <v>39</v>
      </c>
      <c r="AX164" s="14" t="s">
        <v>83</v>
      </c>
      <c r="AY164" s="195" t="s">
        <v>129</v>
      </c>
    </row>
    <row r="165" s="12" customFormat="1" ht="22.8" customHeight="1">
      <c r="A165" s="12"/>
      <c r="B165" s="159"/>
      <c r="C165" s="12"/>
      <c r="D165" s="160" t="s">
        <v>76</v>
      </c>
      <c r="E165" s="170" t="s">
        <v>196</v>
      </c>
      <c r="F165" s="170" t="s">
        <v>197</v>
      </c>
      <c r="G165" s="12"/>
      <c r="H165" s="12"/>
      <c r="I165" s="162"/>
      <c r="J165" s="171">
        <f>BK165</f>
        <v>0</v>
      </c>
      <c r="K165" s="12"/>
      <c r="L165" s="159"/>
      <c r="M165" s="164"/>
      <c r="N165" s="165"/>
      <c r="O165" s="165"/>
      <c r="P165" s="166">
        <f>SUM(P166:P219)</f>
        <v>0</v>
      </c>
      <c r="Q165" s="165"/>
      <c r="R165" s="166">
        <f>SUM(R166:R219)</f>
        <v>0</v>
      </c>
      <c r="S165" s="165"/>
      <c r="T165" s="167">
        <f>SUM(T166:T219)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60" t="s">
        <v>128</v>
      </c>
      <c r="AT165" s="168" t="s">
        <v>76</v>
      </c>
      <c r="AU165" s="168" t="s">
        <v>83</v>
      </c>
      <c r="AY165" s="160" t="s">
        <v>129</v>
      </c>
      <c r="BK165" s="169">
        <f>SUM(BK166:BK219)</f>
        <v>0</v>
      </c>
    </row>
    <row r="166" s="2" customFormat="1" ht="24.15" customHeight="1">
      <c r="A166" s="38"/>
      <c r="B166" s="172"/>
      <c r="C166" s="173" t="s">
        <v>234</v>
      </c>
      <c r="D166" s="173" t="s">
        <v>132</v>
      </c>
      <c r="E166" s="174" t="s">
        <v>198</v>
      </c>
      <c r="F166" s="175" t="s">
        <v>199</v>
      </c>
      <c r="G166" s="176" t="s">
        <v>135</v>
      </c>
      <c r="H166" s="177">
        <v>2012</v>
      </c>
      <c r="I166" s="178"/>
      <c r="J166" s="179">
        <f>ROUND(I166*H166,2)</f>
        <v>0</v>
      </c>
      <c r="K166" s="175" t="s">
        <v>136</v>
      </c>
      <c r="L166" s="39"/>
      <c r="M166" s="180" t="s">
        <v>3</v>
      </c>
      <c r="N166" s="181" t="s">
        <v>48</v>
      </c>
      <c r="O166" s="72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4" t="s">
        <v>137</v>
      </c>
      <c r="AT166" s="184" t="s">
        <v>132</v>
      </c>
      <c r="AU166" s="184" t="s">
        <v>85</v>
      </c>
      <c r="AY166" s="18" t="s">
        <v>129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83</v>
      </c>
      <c r="BK166" s="185">
        <f>ROUND(I166*H166,2)</f>
        <v>0</v>
      </c>
      <c r="BL166" s="18" t="s">
        <v>137</v>
      </c>
      <c r="BM166" s="184" t="s">
        <v>200</v>
      </c>
    </row>
    <row r="167" s="13" customFormat="1">
      <c r="A167" s="13"/>
      <c r="B167" s="186"/>
      <c r="C167" s="13"/>
      <c r="D167" s="187" t="s">
        <v>139</v>
      </c>
      <c r="E167" s="188" t="s">
        <v>3</v>
      </c>
      <c r="F167" s="189" t="s">
        <v>140</v>
      </c>
      <c r="G167" s="13"/>
      <c r="H167" s="188" t="s">
        <v>3</v>
      </c>
      <c r="I167" s="190"/>
      <c r="J167" s="13"/>
      <c r="K167" s="13"/>
      <c r="L167" s="186"/>
      <c r="M167" s="191"/>
      <c r="N167" s="192"/>
      <c r="O167" s="192"/>
      <c r="P167" s="192"/>
      <c r="Q167" s="192"/>
      <c r="R167" s="192"/>
      <c r="S167" s="192"/>
      <c r="T167" s="19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8" t="s">
        <v>139</v>
      </c>
      <c r="AU167" s="188" t="s">
        <v>85</v>
      </c>
      <c r="AV167" s="13" t="s">
        <v>83</v>
      </c>
      <c r="AW167" s="13" t="s">
        <v>39</v>
      </c>
      <c r="AX167" s="13" t="s">
        <v>77</v>
      </c>
      <c r="AY167" s="188" t="s">
        <v>129</v>
      </c>
    </row>
    <row r="168" s="14" customFormat="1">
      <c r="A168" s="14"/>
      <c r="B168" s="194"/>
      <c r="C168" s="14"/>
      <c r="D168" s="187" t="s">
        <v>139</v>
      </c>
      <c r="E168" s="195" t="s">
        <v>3</v>
      </c>
      <c r="F168" s="196" t="s">
        <v>520</v>
      </c>
      <c r="G168" s="14"/>
      <c r="H168" s="197">
        <v>1</v>
      </c>
      <c r="I168" s="198"/>
      <c r="J168" s="14"/>
      <c r="K168" s="14"/>
      <c r="L168" s="194"/>
      <c r="M168" s="199"/>
      <c r="N168" s="200"/>
      <c r="O168" s="200"/>
      <c r="P168" s="200"/>
      <c r="Q168" s="200"/>
      <c r="R168" s="200"/>
      <c r="S168" s="200"/>
      <c r="T168" s="20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5" t="s">
        <v>139</v>
      </c>
      <c r="AU168" s="195" t="s">
        <v>85</v>
      </c>
      <c r="AV168" s="14" t="s">
        <v>85</v>
      </c>
      <c r="AW168" s="14" t="s">
        <v>39</v>
      </c>
      <c r="AX168" s="14" t="s">
        <v>77</v>
      </c>
      <c r="AY168" s="195" t="s">
        <v>129</v>
      </c>
    </row>
    <row r="169" s="14" customFormat="1">
      <c r="A169" s="14"/>
      <c r="B169" s="194"/>
      <c r="C169" s="14"/>
      <c r="D169" s="187" t="s">
        <v>139</v>
      </c>
      <c r="E169" s="195" t="s">
        <v>3</v>
      </c>
      <c r="F169" s="196" t="s">
        <v>521</v>
      </c>
      <c r="G169" s="14"/>
      <c r="H169" s="197">
        <v>20</v>
      </c>
      <c r="I169" s="198"/>
      <c r="J169" s="14"/>
      <c r="K169" s="14"/>
      <c r="L169" s="194"/>
      <c r="M169" s="199"/>
      <c r="N169" s="200"/>
      <c r="O169" s="200"/>
      <c r="P169" s="200"/>
      <c r="Q169" s="200"/>
      <c r="R169" s="200"/>
      <c r="S169" s="200"/>
      <c r="T169" s="20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5" t="s">
        <v>139</v>
      </c>
      <c r="AU169" s="195" t="s">
        <v>85</v>
      </c>
      <c r="AV169" s="14" t="s">
        <v>85</v>
      </c>
      <c r="AW169" s="14" t="s">
        <v>39</v>
      </c>
      <c r="AX169" s="14" t="s">
        <v>77</v>
      </c>
      <c r="AY169" s="195" t="s">
        <v>129</v>
      </c>
    </row>
    <row r="170" s="14" customFormat="1">
      <c r="A170" s="14"/>
      <c r="B170" s="194"/>
      <c r="C170" s="14"/>
      <c r="D170" s="187" t="s">
        <v>139</v>
      </c>
      <c r="E170" s="195" t="s">
        <v>3</v>
      </c>
      <c r="F170" s="196" t="s">
        <v>522</v>
      </c>
      <c r="G170" s="14"/>
      <c r="H170" s="197">
        <v>7</v>
      </c>
      <c r="I170" s="198"/>
      <c r="J170" s="14"/>
      <c r="K170" s="14"/>
      <c r="L170" s="194"/>
      <c r="M170" s="199"/>
      <c r="N170" s="200"/>
      <c r="O170" s="200"/>
      <c r="P170" s="200"/>
      <c r="Q170" s="200"/>
      <c r="R170" s="200"/>
      <c r="S170" s="200"/>
      <c r="T170" s="20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5" t="s">
        <v>139</v>
      </c>
      <c r="AU170" s="195" t="s">
        <v>85</v>
      </c>
      <c r="AV170" s="14" t="s">
        <v>85</v>
      </c>
      <c r="AW170" s="14" t="s">
        <v>39</v>
      </c>
      <c r="AX170" s="14" t="s">
        <v>77</v>
      </c>
      <c r="AY170" s="195" t="s">
        <v>129</v>
      </c>
    </row>
    <row r="171" s="14" customFormat="1">
      <c r="A171" s="14"/>
      <c r="B171" s="194"/>
      <c r="C171" s="14"/>
      <c r="D171" s="187" t="s">
        <v>139</v>
      </c>
      <c r="E171" s="195" t="s">
        <v>3</v>
      </c>
      <c r="F171" s="196" t="s">
        <v>523</v>
      </c>
      <c r="G171" s="14"/>
      <c r="H171" s="197">
        <v>3</v>
      </c>
      <c r="I171" s="198"/>
      <c r="J171" s="14"/>
      <c r="K171" s="14"/>
      <c r="L171" s="194"/>
      <c r="M171" s="199"/>
      <c r="N171" s="200"/>
      <c r="O171" s="200"/>
      <c r="P171" s="200"/>
      <c r="Q171" s="200"/>
      <c r="R171" s="200"/>
      <c r="S171" s="200"/>
      <c r="T171" s="20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5" t="s">
        <v>139</v>
      </c>
      <c r="AU171" s="195" t="s">
        <v>85</v>
      </c>
      <c r="AV171" s="14" t="s">
        <v>85</v>
      </c>
      <c r="AW171" s="14" t="s">
        <v>39</v>
      </c>
      <c r="AX171" s="14" t="s">
        <v>77</v>
      </c>
      <c r="AY171" s="195" t="s">
        <v>129</v>
      </c>
    </row>
    <row r="172" s="14" customFormat="1">
      <c r="A172" s="14"/>
      <c r="B172" s="194"/>
      <c r="C172" s="14"/>
      <c r="D172" s="187" t="s">
        <v>139</v>
      </c>
      <c r="E172" s="195" t="s">
        <v>3</v>
      </c>
      <c r="F172" s="196" t="s">
        <v>524</v>
      </c>
      <c r="G172" s="14"/>
      <c r="H172" s="197">
        <v>1516</v>
      </c>
      <c r="I172" s="198"/>
      <c r="J172" s="14"/>
      <c r="K172" s="14"/>
      <c r="L172" s="194"/>
      <c r="M172" s="199"/>
      <c r="N172" s="200"/>
      <c r="O172" s="200"/>
      <c r="P172" s="200"/>
      <c r="Q172" s="200"/>
      <c r="R172" s="200"/>
      <c r="S172" s="200"/>
      <c r="T172" s="20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5" t="s">
        <v>139</v>
      </c>
      <c r="AU172" s="195" t="s">
        <v>85</v>
      </c>
      <c r="AV172" s="14" t="s">
        <v>85</v>
      </c>
      <c r="AW172" s="14" t="s">
        <v>39</v>
      </c>
      <c r="AX172" s="14" t="s">
        <v>77</v>
      </c>
      <c r="AY172" s="195" t="s">
        <v>129</v>
      </c>
    </row>
    <row r="173" s="14" customFormat="1">
      <c r="A173" s="14"/>
      <c r="B173" s="194"/>
      <c r="C173" s="14"/>
      <c r="D173" s="187" t="s">
        <v>139</v>
      </c>
      <c r="E173" s="195" t="s">
        <v>3</v>
      </c>
      <c r="F173" s="196" t="s">
        <v>525</v>
      </c>
      <c r="G173" s="14"/>
      <c r="H173" s="197">
        <v>145</v>
      </c>
      <c r="I173" s="198"/>
      <c r="J173" s="14"/>
      <c r="K173" s="14"/>
      <c r="L173" s="194"/>
      <c r="M173" s="199"/>
      <c r="N173" s="200"/>
      <c r="O173" s="200"/>
      <c r="P173" s="200"/>
      <c r="Q173" s="200"/>
      <c r="R173" s="200"/>
      <c r="S173" s="200"/>
      <c r="T173" s="20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5" t="s">
        <v>139</v>
      </c>
      <c r="AU173" s="195" t="s">
        <v>85</v>
      </c>
      <c r="AV173" s="14" t="s">
        <v>85</v>
      </c>
      <c r="AW173" s="14" t="s">
        <v>39</v>
      </c>
      <c r="AX173" s="14" t="s">
        <v>77</v>
      </c>
      <c r="AY173" s="195" t="s">
        <v>129</v>
      </c>
    </row>
    <row r="174" s="14" customFormat="1">
      <c r="A174" s="14"/>
      <c r="B174" s="194"/>
      <c r="C174" s="14"/>
      <c r="D174" s="187" t="s">
        <v>139</v>
      </c>
      <c r="E174" s="195" t="s">
        <v>3</v>
      </c>
      <c r="F174" s="196" t="s">
        <v>526</v>
      </c>
      <c r="G174" s="14"/>
      <c r="H174" s="197">
        <v>15</v>
      </c>
      <c r="I174" s="198"/>
      <c r="J174" s="14"/>
      <c r="K174" s="14"/>
      <c r="L174" s="194"/>
      <c r="M174" s="199"/>
      <c r="N174" s="200"/>
      <c r="O174" s="200"/>
      <c r="P174" s="200"/>
      <c r="Q174" s="200"/>
      <c r="R174" s="200"/>
      <c r="S174" s="200"/>
      <c r="T174" s="20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5" t="s">
        <v>139</v>
      </c>
      <c r="AU174" s="195" t="s">
        <v>85</v>
      </c>
      <c r="AV174" s="14" t="s">
        <v>85</v>
      </c>
      <c r="AW174" s="14" t="s">
        <v>39</v>
      </c>
      <c r="AX174" s="14" t="s">
        <v>77</v>
      </c>
      <c r="AY174" s="195" t="s">
        <v>129</v>
      </c>
    </row>
    <row r="175" s="14" customFormat="1">
      <c r="A175" s="14"/>
      <c r="B175" s="194"/>
      <c r="C175" s="14"/>
      <c r="D175" s="187" t="s">
        <v>139</v>
      </c>
      <c r="E175" s="195" t="s">
        <v>3</v>
      </c>
      <c r="F175" s="196" t="s">
        <v>527</v>
      </c>
      <c r="G175" s="14"/>
      <c r="H175" s="197">
        <v>9</v>
      </c>
      <c r="I175" s="198"/>
      <c r="J175" s="14"/>
      <c r="K175" s="14"/>
      <c r="L175" s="194"/>
      <c r="M175" s="199"/>
      <c r="N175" s="200"/>
      <c r="O175" s="200"/>
      <c r="P175" s="200"/>
      <c r="Q175" s="200"/>
      <c r="R175" s="200"/>
      <c r="S175" s="200"/>
      <c r="T175" s="20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5" t="s">
        <v>139</v>
      </c>
      <c r="AU175" s="195" t="s">
        <v>85</v>
      </c>
      <c r="AV175" s="14" t="s">
        <v>85</v>
      </c>
      <c r="AW175" s="14" t="s">
        <v>39</v>
      </c>
      <c r="AX175" s="14" t="s">
        <v>77</v>
      </c>
      <c r="AY175" s="195" t="s">
        <v>129</v>
      </c>
    </row>
    <row r="176" s="14" customFormat="1">
      <c r="A176" s="14"/>
      <c r="B176" s="194"/>
      <c r="C176" s="14"/>
      <c r="D176" s="187" t="s">
        <v>139</v>
      </c>
      <c r="E176" s="195" t="s">
        <v>3</v>
      </c>
      <c r="F176" s="196" t="s">
        <v>528</v>
      </c>
      <c r="G176" s="14"/>
      <c r="H176" s="197">
        <v>254</v>
      </c>
      <c r="I176" s="198"/>
      <c r="J176" s="14"/>
      <c r="K176" s="14"/>
      <c r="L176" s="194"/>
      <c r="M176" s="199"/>
      <c r="N176" s="200"/>
      <c r="O176" s="200"/>
      <c r="P176" s="200"/>
      <c r="Q176" s="200"/>
      <c r="R176" s="200"/>
      <c r="S176" s="200"/>
      <c r="T176" s="20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5" t="s">
        <v>139</v>
      </c>
      <c r="AU176" s="195" t="s">
        <v>85</v>
      </c>
      <c r="AV176" s="14" t="s">
        <v>85</v>
      </c>
      <c r="AW176" s="14" t="s">
        <v>39</v>
      </c>
      <c r="AX176" s="14" t="s">
        <v>77</v>
      </c>
      <c r="AY176" s="195" t="s">
        <v>129</v>
      </c>
    </row>
    <row r="177" s="14" customFormat="1">
      <c r="A177" s="14"/>
      <c r="B177" s="194"/>
      <c r="C177" s="14"/>
      <c r="D177" s="187" t="s">
        <v>139</v>
      </c>
      <c r="E177" s="195" t="s">
        <v>3</v>
      </c>
      <c r="F177" s="196" t="s">
        <v>529</v>
      </c>
      <c r="G177" s="14"/>
      <c r="H177" s="197">
        <v>42</v>
      </c>
      <c r="I177" s="198"/>
      <c r="J177" s="14"/>
      <c r="K177" s="14"/>
      <c r="L177" s="194"/>
      <c r="M177" s="199"/>
      <c r="N177" s="200"/>
      <c r="O177" s="200"/>
      <c r="P177" s="200"/>
      <c r="Q177" s="200"/>
      <c r="R177" s="200"/>
      <c r="S177" s="200"/>
      <c r="T177" s="20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5" t="s">
        <v>139</v>
      </c>
      <c r="AU177" s="195" t="s">
        <v>85</v>
      </c>
      <c r="AV177" s="14" t="s">
        <v>85</v>
      </c>
      <c r="AW177" s="14" t="s">
        <v>39</v>
      </c>
      <c r="AX177" s="14" t="s">
        <v>77</v>
      </c>
      <c r="AY177" s="195" t="s">
        <v>129</v>
      </c>
    </row>
    <row r="178" s="15" customFormat="1">
      <c r="A178" s="15"/>
      <c r="B178" s="202"/>
      <c r="C178" s="15"/>
      <c r="D178" s="187" t="s">
        <v>139</v>
      </c>
      <c r="E178" s="203" t="s">
        <v>3</v>
      </c>
      <c r="F178" s="204" t="s">
        <v>190</v>
      </c>
      <c r="G178" s="15"/>
      <c r="H178" s="205">
        <v>2012</v>
      </c>
      <c r="I178" s="206"/>
      <c r="J178" s="15"/>
      <c r="K178" s="15"/>
      <c r="L178" s="202"/>
      <c r="M178" s="207"/>
      <c r="N178" s="208"/>
      <c r="O178" s="208"/>
      <c r="P178" s="208"/>
      <c r="Q178" s="208"/>
      <c r="R178" s="208"/>
      <c r="S178" s="208"/>
      <c r="T178" s="20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03" t="s">
        <v>139</v>
      </c>
      <c r="AU178" s="203" t="s">
        <v>85</v>
      </c>
      <c r="AV178" s="15" t="s">
        <v>128</v>
      </c>
      <c r="AW178" s="15" t="s">
        <v>39</v>
      </c>
      <c r="AX178" s="15" t="s">
        <v>83</v>
      </c>
      <c r="AY178" s="203" t="s">
        <v>129</v>
      </c>
    </row>
    <row r="179" s="2" customFormat="1" ht="37.8" customHeight="1">
      <c r="A179" s="38"/>
      <c r="B179" s="172"/>
      <c r="C179" s="173" t="s">
        <v>240</v>
      </c>
      <c r="D179" s="173" t="s">
        <v>132</v>
      </c>
      <c r="E179" s="174" t="s">
        <v>350</v>
      </c>
      <c r="F179" s="175" t="s">
        <v>351</v>
      </c>
      <c r="G179" s="176" t="s">
        <v>135</v>
      </c>
      <c r="H179" s="177">
        <v>58</v>
      </c>
      <c r="I179" s="178"/>
      <c r="J179" s="179">
        <f>ROUND(I179*H179,2)</f>
        <v>0</v>
      </c>
      <c r="K179" s="175" t="s">
        <v>136</v>
      </c>
      <c r="L179" s="39"/>
      <c r="M179" s="180" t="s">
        <v>3</v>
      </c>
      <c r="N179" s="181" t="s">
        <v>48</v>
      </c>
      <c r="O179" s="72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4" t="s">
        <v>137</v>
      </c>
      <c r="AT179" s="184" t="s">
        <v>132</v>
      </c>
      <c r="AU179" s="184" t="s">
        <v>85</v>
      </c>
      <c r="AY179" s="18" t="s">
        <v>129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8" t="s">
        <v>83</v>
      </c>
      <c r="BK179" s="185">
        <f>ROUND(I179*H179,2)</f>
        <v>0</v>
      </c>
      <c r="BL179" s="18" t="s">
        <v>137</v>
      </c>
      <c r="BM179" s="184" t="s">
        <v>352</v>
      </c>
    </row>
    <row r="180" s="13" customFormat="1">
      <c r="A180" s="13"/>
      <c r="B180" s="186"/>
      <c r="C180" s="13"/>
      <c r="D180" s="187" t="s">
        <v>139</v>
      </c>
      <c r="E180" s="188" t="s">
        <v>3</v>
      </c>
      <c r="F180" s="189" t="s">
        <v>140</v>
      </c>
      <c r="G180" s="13"/>
      <c r="H180" s="188" t="s">
        <v>3</v>
      </c>
      <c r="I180" s="190"/>
      <c r="J180" s="13"/>
      <c r="K180" s="13"/>
      <c r="L180" s="186"/>
      <c r="M180" s="191"/>
      <c r="N180" s="192"/>
      <c r="O180" s="192"/>
      <c r="P180" s="192"/>
      <c r="Q180" s="192"/>
      <c r="R180" s="192"/>
      <c r="S180" s="192"/>
      <c r="T180" s="19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8" t="s">
        <v>139</v>
      </c>
      <c r="AU180" s="188" t="s">
        <v>85</v>
      </c>
      <c r="AV180" s="13" t="s">
        <v>83</v>
      </c>
      <c r="AW180" s="13" t="s">
        <v>39</v>
      </c>
      <c r="AX180" s="13" t="s">
        <v>77</v>
      </c>
      <c r="AY180" s="188" t="s">
        <v>129</v>
      </c>
    </row>
    <row r="181" s="14" customFormat="1">
      <c r="A181" s="14"/>
      <c r="B181" s="194"/>
      <c r="C181" s="14"/>
      <c r="D181" s="187" t="s">
        <v>139</v>
      </c>
      <c r="E181" s="195" t="s">
        <v>3</v>
      </c>
      <c r="F181" s="196" t="s">
        <v>530</v>
      </c>
      <c r="G181" s="14"/>
      <c r="H181" s="197">
        <v>29</v>
      </c>
      <c r="I181" s="198"/>
      <c r="J181" s="14"/>
      <c r="K181" s="14"/>
      <c r="L181" s="194"/>
      <c r="M181" s="199"/>
      <c r="N181" s="200"/>
      <c r="O181" s="200"/>
      <c r="P181" s="200"/>
      <c r="Q181" s="200"/>
      <c r="R181" s="200"/>
      <c r="S181" s="200"/>
      <c r="T181" s="20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5" t="s">
        <v>139</v>
      </c>
      <c r="AU181" s="195" t="s">
        <v>85</v>
      </c>
      <c r="AV181" s="14" t="s">
        <v>85</v>
      </c>
      <c r="AW181" s="14" t="s">
        <v>39</v>
      </c>
      <c r="AX181" s="14" t="s">
        <v>77</v>
      </c>
      <c r="AY181" s="195" t="s">
        <v>129</v>
      </c>
    </row>
    <row r="182" s="14" customFormat="1">
      <c r="A182" s="14"/>
      <c r="B182" s="194"/>
      <c r="C182" s="14"/>
      <c r="D182" s="187" t="s">
        <v>139</v>
      </c>
      <c r="E182" s="195" t="s">
        <v>3</v>
      </c>
      <c r="F182" s="196" t="s">
        <v>531</v>
      </c>
      <c r="G182" s="14"/>
      <c r="H182" s="197">
        <v>29</v>
      </c>
      <c r="I182" s="198"/>
      <c r="J182" s="14"/>
      <c r="K182" s="14"/>
      <c r="L182" s="194"/>
      <c r="M182" s="199"/>
      <c r="N182" s="200"/>
      <c r="O182" s="200"/>
      <c r="P182" s="200"/>
      <c r="Q182" s="200"/>
      <c r="R182" s="200"/>
      <c r="S182" s="200"/>
      <c r="T182" s="20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5" t="s">
        <v>139</v>
      </c>
      <c r="AU182" s="195" t="s">
        <v>85</v>
      </c>
      <c r="AV182" s="14" t="s">
        <v>85</v>
      </c>
      <c r="AW182" s="14" t="s">
        <v>39</v>
      </c>
      <c r="AX182" s="14" t="s">
        <v>77</v>
      </c>
      <c r="AY182" s="195" t="s">
        <v>129</v>
      </c>
    </row>
    <row r="183" s="15" customFormat="1">
      <c r="A183" s="15"/>
      <c r="B183" s="202"/>
      <c r="C183" s="15"/>
      <c r="D183" s="187" t="s">
        <v>139</v>
      </c>
      <c r="E183" s="203" t="s">
        <v>3</v>
      </c>
      <c r="F183" s="204" t="s">
        <v>190</v>
      </c>
      <c r="G183" s="15"/>
      <c r="H183" s="205">
        <v>58</v>
      </c>
      <c r="I183" s="206"/>
      <c r="J183" s="15"/>
      <c r="K183" s="15"/>
      <c r="L183" s="202"/>
      <c r="M183" s="207"/>
      <c r="N183" s="208"/>
      <c r="O183" s="208"/>
      <c r="P183" s="208"/>
      <c r="Q183" s="208"/>
      <c r="R183" s="208"/>
      <c r="S183" s="208"/>
      <c r="T183" s="20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03" t="s">
        <v>139</v>
      </c>
      <c r="AU183" s="203" t="s">
        <v>85</v>
      </c>
      <c r="AV183" s="15" t="s">
        <v>128</v>
      </c>
      <c r="AW183" s="15" t="s">
        <v>39</v>
      </c>
      <c r="AX183" s="15" t="s">
        <v>83</v>
      </c>
      <c r="AY183" s="203" t="s">
        <v>129</v>
      </c>
    </row>
    <row r="184" s="2" customFormat="1" ht="37.8" customHeight="1">
      <c r="A184" s="38"/>
      <c r="B184" s="172"/>
      <c r="C184" s="173" t="s">
        <v>247</v>
      </c>
      <c r="D184" s="173" t="s">
        <v>132</v>
      </c>
      <c r="E184" s="174" t="s">
        <v>210</v>
      </c>
      <c r="F184" s="175" t="s">
        <v>211</v>
      </c>
      <c r="G184" s="176" t="s">
        <v>135</v>
      </c>
      <c r="H184" s="177">
        <v>256</v>
      </c>
      <c r="I184" s="178"/>
      <c r="J184" s="179">
        <f>ROUND(I184*H184,2)</f>
        <v>0</v>
      </c>
      <c r="K184" s="175" t="s">
        <v>136</v>
      </c>
      <c r="L184" s="39"/>
      <c r="M184" s="180" t="s">
        <v>3</v>
      </c>
      <c r="N184" s="181" t="s">
        <v>48</v>
      </c>
      <c r="O184" s="72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4" t="s">
        <v>137</v>
      </c>
      <c r="AT184" s="184" t="s">
        <v>132</v>
      </c>
      <c r="AU184" s="184" t="s">
        <v>85</v>
      </c>
      <c r="AY184" s="18" t="s">
        <v>129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8" t="s">
        <v>83</v>
      </c>
      <c r="BK184" s="185">
        <f>ROUND(I184*H184,2)</f>
        <v>0</v>
      </c>
      <c r="BL184" s="18" t="s">
        <v>137</v>
      </c>
      <c r="BM184" s="184" t="s">
        <v>212</v>
      </c>
    </row>
    <row r="185" s="13" customFormat="1">
      <c r="A185" s="13"/>
      <c r="B185" s="186"/>
      <c r="C185" s="13"/>
      <c r="D185" s="187" t="s">
        <v>139</v>
      </c>
      <c r="E185" s="188" t="s">
        <v>3</v>
      </c>
      <c r="F185" s="189" t="s">
        <v>140</v>
      </c>
      <c r="G185" s="13"/>
      <c r="H185" s="188" t="s">
        <v>3</v>
      </c>
      <c r="I185" s="190"/>
      <c r="J185" s="13"/>
      <c r="K185" s="13"/>
      <c r="L185" s="186"/>
      <c r="M185" s="191"/>
      <c r="N185" s="192"/>
      <c r="O185" s="192"/>
      <c r="P185" s="192"/>
      <c r="Q185" s="192"/>
      <c r="R185" s="192"/>
      <c r="S185" s="192"/>
      <c r="T185" s="19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8" t="s">
        <v>139</v>
      </c>
      <c r="AU185" s="188" t="s">
        <v>85</v>
      </c>
      <c r="AV185" s="13" t="s">
        <v>83</v>
      </c>
      <c r="AW185" s="13" t="s">
        <v>39</v>
      </c>
      <c r="AX185" s="13" t="s">
        <v>77</v>
      </c>
      <c r="AY185" s="188" t="s">
        <v>129</v>
      </c>
    </row>
    <row r="186" s="14" customFormat="1">
      <c r="A186" s="14"/>
      <c r="B186" s="194"/>
      <c r="C186" s="14"/>
      <c r="D186" s="187" t="s">
        <v>139</v>
      </c>
      <c r="E186" s="195" t="s">
        <v>3</v>
      </c>
      <c r="F186" s="196" t="s">
        <v>532</v>
      </c>
      <c r="G186" s="14"/>
      <c r="H186" s="197">
        <v>43</v>
      </c>
      <c r="I186" s="198"/>
      <c r="J186" s="14"/>
      <c r="K186" s="14"/>
      <c r="L186" s="194"/>
      <c r="M186" s="199"/>
      <c r="N186" s="200"/>
      <c r="O186" s="200"/>
      <c r="P186" s="200"/>
      <c r="Q186" s="200"/>
      <c r="R186" s="200"/>
      <c r="S186" s="200"/>
      <c r="T186" s="20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5" t="s">
        <v>139</v>
      </c>
      <c r="AU186" s="195" t="s">
        <v>85</v>
      </c>
      <c r="AV186" s="14" t="s">
        <v>85</v>
      </c>
      <c r="AW186" s="14" t="s">
        <v>39</v>
      </c>
      <c r="AX186" s="14" t="s">
        <v>77</v>
      </c>
      <c r="AY186" s="195" t="s">
        <v>129</v>
      </c>
    </row>
    <row r="187" s="14" customFormat="1">
      <c r="A187" s="14"/>
      <c r="B187" s="194"/>
      <c r="C187" s="14"/>
      <c r="D187" s="187" t="s">
        <v>139</v>
      </c>
      <c r="E187" s="195" t="s">
        <v>3</v>
      </c>
      <c r="F187" s="196" t="s">
        <v>533</v>
      </c>
      <c r="G187" s="14"/>
      <c r="H187" s="197">
        <v>35</v>
      </c>
      <c r="I187" s="198"/>
      <c r="J187" s="14"/>
      <c r="K187" s="14"/>
      <c r="L187" s="194"/>
      <c r="M187" s="199"/>
      <c r="N187" s="200"/>
      <c r="O187" s="200"/>
      <c r="P187" s="200"/>
      <c r="Q187" s="200"/>
      <c r="R187" s="200"/>
      <c r="S187" s="200"/>
      <c r="T187" s="20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5" t="s">
        <v>139</v>
      </c>
      <c r="AU187" s="195" t="s">
        <v>85</v>
      </c>
      <c r="AV187" s="14" t="s">
        <v>85</v>
      </c>
      <c r="AW187" s="14" t="s">
        <v>39</v>
      </c>
      <c r="AX187" s="14" t="s">
        <v>77</v>
      </c>
      <c r="AY187" s="195" t="s">
        <v>129</v>
      </c>
    </row>
    <row r="188" s="14" customFormat="1">
      <c r="A188" s="14"/>
      <c r="B188" s="194"/>
      <c r="C188" s="14"/>
      <c r="D188" s="187" t="s">
        <v>139</v>
      </c>
      <c r="E188" s="195" t="s">
        <v>3</v>
      </c>
      <c r="F188" s="196" t="s">
        <v>534</v>
      </c>
      <c r="G188" s="14"/>
      <c r="H188" s="197">
        <v>163</v>
      </c>
      <c r="I188" s="198"/>
      <c r="J188" s="14"/>
      <c r="K188" s="14"/>
      <c r="L188" s="194"/>
      <c r="M188" s="199"/>
      <c r="N188" s="200"/>
      <c r="O188" s="200"/>
      <c r="P188" s="200"/>
      <c r="Q188" s="200"/>
      <c r="R188" s="200"/>
      <c r="S188" s="200"/>
      <c r="T188" s="20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5" t="s">
        <v>139</v>
      </c>
      <c r="AU188" s="195" t="s">
        <v>85</v>
      </c>
      <c r="AV188" s="14" t="s">
        <v>85</v>
      </c>
      <c r="AW188" s="14" t="s">
        <v>39</v>
      </c>
      <c r="AX188" s="14" t="s">
        <v>77</v>
      </c>
      <c r="AY188" s="195" t="s">
        <v>129</v>
      </c>
    </row>
    <row r="189" s="14" customFormat="1">
      <c r="A189" s="14"/>
      <c r="B189" s="194"/>
      <c r="C189" s="14"/>
      <c r="D189" s="187" t="s">
        <v>139</v>
      </c>
      <c r="E189" s="195" t="s">
        <v>3</v>
      </c>
      <c r="F189" s="196" t="s">
        <v>535</v>
      </c>
      <c r="G189" s="14"/>
      <c r="H189" s="197">
        <v>2</v>
      </c>
      <c r="I189" s="198"/>
      <c r="J189" s="14"/>
      <c r="K189" s="14"/>
      <c r="L189" s="194"/>
      <c r="M189" s="199"/>
      <c r="N189" s="200"/>
      <c r="O189" s="200"/>
      <c r="P189" s="200"/>
      <c r="Q189" s="200"/>
      <c r="R189" s="200"/>
      <c r="S189" s="200"/>
      <c r="T189" s="20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5" t="s">
        <v>139</v>
      </c>
      <c r="AU189" s="195" t="s">
        <v>85</v>
      </c>
      <c r="AV189" s="14" t="s">
        <v>85</v>
      </c>
      <c r="AW189" s="14" t="s">
        <v>39</v>
      </c>
      <c r="AX189" s="14" t="s">
        <v>77</v>
      </c>
      <c r="AY189" s="195" t="s">
        <v>129</v>
      </c>
    </row>
    <row r="190" s="14" customFormat="1">
      <c r="A190" s="14"/>
      <c r="B190" s="194"/>
      <c r="C190" s="14"/>
      <c r="D190" s="187" t="s">
        <v>139</v>
      </c>
      <c r="E190" s="195" t="s">
        <v>3</v>
      </c>
      <c r="F190" s="196" t="s">
        <v>536</v>
      </c>
      <c r="G190" s="14"/>
      <c r="H190" s="197">
        <v>6</v>
      </c>
      <c r="I190" s="198"/>
      <c r="J190" s="14"/>
      <c r="K190" s="14"/>
      <c r="L190" s="194"/>
      <c r="M190" s="199"/>
      <c r="N190" s="200"/>
      <c r="O190" s="200"/>
      <c r="P190" s="200"/>
      <c r="Q190" s="200"/>
      <c r="R190" s="200"/>
      <c r="S190" s="200"/>
      <c r="T190" s="20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5" t="s">
        <v>139</v>
      </c>
      <c r="AU190" s="195" t="s">
        <v>85</v>
      </c>
      <c r="AV190" s="14" t="s">
        <v>85</v>
      </c>
      <c r="AW190" s="14" t="s">
        <v>39</v>
      </c>
      <c r="AX190" s="14" t="s">
        <v>77</v>
      </c>
      <c r="AY190" s="195" t="s">
        <v>129</v>
      </c>
    </row>
    <row r="191" s="14" customFormat="1">
      <c r="A191" s="14"/>
      <c r="B191" s="194"/>
      <c r="C191" s="14"/>
      <c r="D191" s="187" t="s">
        <v>139</v>
      </c>
      <c r="E191" s="195" t="s">
        <v>3</v>
      </c>
      <c r="F191" s="196" t="s">
        <v>537</v>
      </c>
      <c r="G191" s="14"/>
      <c r="H191" s="197">
        <v>1</v>
      </c>
      <c r="I191" s="198"/>
      <c r="J191" s="14"/>
      <c r="K191" s="14"/>
      <c r="L191" s="194"/>
      <c r="M191" s="199"/>
      <c r="N191" s="200"/>
      <c r="O191" s="200"/>
      <c r="P191" s="200"/>
      <c r="Q191" s="200"/>
      <c r="R191" s="200"/>
      <c r="S191" s="200"/>
      <c r="T191" s="20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5" t="s">
        <v>139</v>
      </c>
      <c r="AU191" s="195" t="s">
        <v>85</v>
      </c>
      <c r="AV191" s="14" t="s">
        <v>85</v>
      </c>
      <c r="AW191" s="14" t="s">
        <v>39</v>
      </c>
      <c r="AX191" s="14" t="s">
        <v>77</v>
      </c>
      <c r="AY191" s="195" t="s">
        <v>129</v>
      </c>
    </row>
    <row r="192" s="14" customFormat="1">
      <c r="A192" s="14"/>
      <c r="B192" s="194"/>
      <c r="C192" s="14"/>
      <c r="D192" s="187" t="s">
        <v>139</v>
      </c>
      <c r="E192" s="195" t="s">
        <v>3</v>
      </c>
      <c r="F192" s="196" t="s">
        <v>538</v>
      </c>
      <c r="G192" s="14"/>
      <c r="H192" s="197">
        <v>6</v>
      </c>
      <c r="I192" s="198"/>
      <c r="J192" s="14"/>
      <c r="K192" s="14"/>
      <c r="L192" s="194"/>
      <c r="M192" s="199"/>
      <c r="N192" s="200"/>
      <c r="O192" s="200"/>
      <c r="P192" s="200"/>
      <c r="Q192" s="200"/>
      <c r="R192" s="200"/>
      <c r="S192" s="200"/>
      <c r="T192" s="20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5" t="s">
        <v>139</v>
      </c>
      <c r="AU192" s="195" t="s">
        <v>85</v>
      </c>
      <c r="AV192" s="14" t="s">
        <v>85</v>
      </c>
      <c r="AW192" s="14" t="s">
        <v>39</v>
      </c>
      <c r="AX192" s="14" t="s">
        <v>77</v>
      </c>
      <c r="AY192" s="195" t="s">
        <v>129</v>
      </c>
    </row>
    <row r="193" s="15" customFormat="1">
      <c r="A193" s="15"/>
      <c r="B193" s="202"/>
      <c r="C193" s="15"/>
      <c r="D193" s="187" t="s">
        <v>139</v>
      </c>
      <c r="E193" s="203" t="s">
        <v>3</v>
      </c>
      <c r="F193" s="204" t="s">
        <v>190</v>
      </c>
      <c r="G193" s="15"/>
      <c r="H193" s="205">
        <v>256</v>
      </c>
      <c r="I193" s="206"/>
      <c r="J193" s="15"/>
      <c r="K193" s="15"/>
      <c r="L193" s="202"/>
      <c r="M193" s="207"/>
      <c r="N193" s="208"/>
      <c r="O193" s="208"/>
      <c r="P193" s="208"/>
      <c r="Q193" s="208"/>
      <c r="R193" s="208"/>
      <c r="S193" s="208"/>
      <c r="T193" s="209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03" t="s">
        <v>139</v>
      </c>
      <c r="AU193" s="203" t="s">
        <v>85</v>
      </c>
      <c r="AV193" s="15" t="s">
        <v>128</v>
      </c>
      <c r="AW193" s="15" t="s">
        <v>39</v>
      </c>
      <c r="AX193" s="15" t="s">
        <v>83</v>
      </c>
      <c r="AY193" s="203" t="s">
        <v>129</v>
      </c>
    </row>
    <row r="194" s="2" customFormat="1" ht="37.8" customHeight="1">
      <c r="A194" s="38"/>
      <c r="B194" s="172"/>
      <c r="C194" s="173" t="s">
        <v>254</v>
      </c>
      <c r="D194" s="173" t="s">
        <v>132</v>
      </c>
      <c r="E194" s="174" t="s">
        <v>360</v>
      </c>
      <c r="F194" s="175" t="s">
        <v>361</v>
      </c>
      <c r="G194" s="176" t="s">
        <v>135</v>
      </c>
      <c r="H194" s="177">
        <v>3</v>
      </c>
      <c r="I194" s="178"/>
      <c r="J194" s="179">
        <f>ROUND(I194*H194,2)</f>
        <v>0</v>
      </c>
      <c r="K194" s="175" t="s">
        <v>136</v>
      </c>
      <c r="L194" s="39"/>
      <c r="M194" s="180" t="s">
        <v>3</v>
      </c>
      <c r="N194" s="181" t="s">
        <v>48</v>
      </c>
      <c r="O194" s="72"/>
      <c r="P194" s="182">
        <f>O194*H194</f>
        <v>0</v>
      </c>
      <c r="Q194" s="182">
        <v>0</v>
      </c>
      <c r="R194" s="182">
        <f>Q194*H194</f>
        <v>0</v>
      </c>
      <c r="S194" s="182">
        <v>0</v>
      </c>
      <c r="T194" s="183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84" t="s">
        <v>137</v>
      </c>
      <c r="AT194" s="184" t="s">
        <v>132</v>
      </c>
      <c r="AU194" s="184" t="s">
        <v>85</v>
      </c>
      <c r="AY194" s="18" t="s">
        <v>129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8" t="s">
        <v>83</v>
      </c>
      <c r="BK194" s="185">
        <f>ROUND(I194*H194,2)</f>
        <v>0</v>
      </c>
      <c r="BL194" s="18" t="s">
        <v>137</v>
      </c>
      <c r="BM194" s="184" t="s">
        <v>539</v>
      </c>
    </row>
    <row r="195" s="13" customFormat="1">
      <c r="A195" s="13"/>
      <c r="B195" s="186"/>
      <c r="C195" s="13"/>
      <c r="D195" s="187" t="s">
        <v>139</v>
      </c>
      <c r="E195" s="188" t="s">
        <v>3</v>
      </c>
      <c r="F195" s="189" t="s">
        <v>140</v>
      </c>
      <c r="G195" s="13"/>
      <c r="H195" s="188" t="s">
        <v>3</v>
      </c>
      <c r="I195" s="190"/>
      <c r="J195" s="13"/>
      <c r="K195" s="13"/>
      <c r="L195" s="186"/>
      <c r="M195" s="191"/>
      <c r="N195" s="192"/>
      <c r="O195" s="192"/>
      <c r="P195" s="192"/>
      <c r="Q195" s="192"/>
      <c r="R195" s="192"/>
      <c r="S195" s="192"/>
      <c r="T195" s="19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8" t="s">
        <v>139</v>
      </c>
      <c r="AU195" s="188" t="s">
        <v>85</v>
      </c>
      <c r="AV195" s="13" t="s">
        <v>83</v>
      </c>
      <c r="AW195" s="13" t="s">
        <v>39</v>
      </c>
      <c r="AX195" s="13" t="s">
        <v>77</v>
      </c>
      <c r="AY195" s="188" t="s">
        <v>129</v>
      </c>
    </row>
    <row r="196" s="14" customFormat="1">
      <c r="A196" s="14"/>
      <c r="B196" s="194"/>
      <c r="C196" s="14"/>
      <c r="D196" s="187" t="s">
        <v>139</v>
      </c>
      <c r="E196" s="195" t="s">
        <v>3</v>
      </c>
      <c r="F196" s="196" t="s">
        <v>540</v>
      </c>
      <c r="G196" s="14"/>
      <c r="H196" s="197">
        <v>3</v>
      </c>
      <c r="I196" s="198"/>
      <c r="J196" s="14"/>
      <c r="K196" s="14"/>
      <c r="L196" s="194"/>
      <c r="M196" s="199"/>
      <c r="N196" s="200"/>
      <c r="O196" s="200"/>
      <c r="P196" s="200"/>
      <c r="Q196" s="200"/>
      <c r="R196" s="200"/>
      <c r="S196" s="200"/>
      <c r="T196" s="20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5" t="s">
        <v>139</v>
      </c>
      <c r="AU196" s="195" t="s">
        <v>85</v>
      </c>
      <c r="AV196" s="14" t="s">
        <v>85</v>
      </c>
      <c r="AW196" s="14" t="s">
        <v>39</v>
      </c>
      <c r="AX196" s="14" t="s">
        <v>83</v>
      </c>
      <c r="AY196" s="195" t="s">
        <v>129</v>
      </c>
    </row>
    <row r="197" s="2" customFormat="1" ht="24.15" customHeight="1">
      <c r="A197" s="38"/>
      <c r="B197" s="172"/>
      <c r="C197" s="173" t="s">
        <v>8</v>
      </c>
      <c r="D197" s="173" t="s">
        <v>132</v>
      </c>
      <c r="E197" s="174" t="s">
        <v>386</v>
      </c>
      <c r="F197" s="175" t="s">
        <v>387</v>
      </c>
      <c r="G197" s="176" t="s">
        <v>135</v>
      </c>
      <c r="H197" s="177">
        <v>1</v>
      </c>
      <c r="I197" s="178"/>
      <c r="J197" s="179">
        <f>ROUND(I197*H197,2)</f>
        <v>0</v>
      </c>
      <c r="K197" s="175" t="s">
        <v>136</v>
      </c>
      <c r="L197" s="39"/>
      <c r="M197" s="180" t="s">
        <v>3</v>
      </c>
      <c r="N197" s="181" t="s">
        <v>48</v>
      </c>
      <c r="O197" s="72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84" t="s">
        <v>137</v>
      </c>
      <c r="AT197" s="184" t="s">
        <v>132</v>
      </c>
      <c r="AU197" s="184" t="s">
        <v>85</v>
      </c>
      <c r="AY197" s="18" t="s">
        <v>129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8" t="s">
        <v>83</v>
      </c>
      <c r="BK197" s="185">
        <f>ROUND(I197*H197,2)</f>
        <v>0</v>
      </c>
      <c r="BL197" s="18" t="s">
        <v>137</v>
      </c>
      <c r="BM197" s="184" t="s">
        <v>541</v>
      </c>
    </row>
    <row r="198" s="13" customFormat="1">
      <c r="A198" s="13"/>
      <c r="B198" s="186"/>
      <c r="C198" s="13"/>
      <c r="D198" s="187" t="s">
        <v>139</v>
      </c>
      <c r="E198" s="188" t="s">
        <v>3</v>
      </c>
      <c r="F198" s="189" t="s">
        <v>140</v>
      </c>
      <c r="G198" s="13"/>
      <c r="H198" s="188" t="s">
        <v>3</v>
      </c>
      <c r="I198" s="190"/>
      <c r="J198" s="13"/>
      <c r="K198" s="13"/>
      <c r="L198" s="186"/>
      <c r="M198" s="191"/>
      <c r="N198" s="192"/>
      <c r="O198" s="192"/>
      <c r="P198" s="192"/>
      <c r="Q198" s="192"/>
      <c r="R198" s="192"/>
      <c r="S198" s="192"/>
      <c r="T198" s="19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8" t="s">
        <v>139</v>
      </c>
      <c r="AU198" s="188" t="s">
        <v>85</v>
      </c>
      <c r="AV198" s="13" t="s">
        <v>83</v>
      </c>
      <c r="AW198" s="13" t="s">
        <v>39</v>
      </c>
      <c r="AX198" s="13" t="s">
        <v>77</v>
      </c>
      <c r="AY198" s="188" t="s">
        <v>129</v>
      </c>
    </row>
    <row r="199" s="14" customFormat="1">
      <c r="A199" s="14"/>
      <c r="B199" s="194"/>
      <c r="C199" s="14"/>
      <c r="D199" s="187" t="s">
        <v>139</v>
      </c>
      <c r="E199" s="195" t="s">
        <v>3</v>
      </c>
      <c r="F199" s="196" t="s">
        <v>542</v>
      </c>
      <c r="G199" s="14"/>
      <c r="H199" s="197">
        <v>1</v>
      </c>
      <c r="I199" s="198"/>
      <c r="J199" s="14"/>
      <c r="K199" s="14"/>
      <c r="L199" s="194"/>
      <c r="M199" s="199"/>
      <c r="N199" s="200"/>
      <c r="O199" s="200"/>
      <c r="P199" s="200"/>
      <c r="Q199" s="200"/>
      <c r="R199" s="200"/>
      <c r="S199" s="200"/>
      <c r="T199" s="20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5" t="s">
        <v>139</v>
      </c>
      <c r="AU199" s="195" t="s">
        <v>85</v>
      </c>
      <c r="AV199" s="14" t="s">
        <v>85</v>
      </c>
      <c r="AW199" s="14" t="s">
        <v>39</v>
      </c>
      <c r="AX199" s="14" t="s">
        <v>83</v>
      </c>
      <c r="AY199" s="195" t="s">
        <v>129</v>
      </c>
    </row>
    <row r="200" s="2" customFormat="1" ht="33" customHeight="1">
      <c r="A200" s="38"/>
      <c r="B200" s="172"/>
      <c r="C200" s="173" t="s">
        <v>336</v>
      </c>
      <c r="D200" s="173" t="s">
        <v>132</v>
      </c>
      <c r="E200" s="174" t="s">
        <v>223</v>
      </c>
      <c r="F200" s="175" t="s">
        <v>224</v>
      </c>
      <c r="G200" s="176" t="s">
        <v>135</v>
      </c>
      <c r="H200" s="177">
        <v>84</v>
      </c>
      <c r="I200" s="178"/>
      <c r="J200" s="179">
        <f>ROUND(I200*H200,2)</f>
        <v>0</v>
      </c>
      <c r="K200" s="175" t="s">
        <v>136</v>
      </c>
      <c r="L200" s="39"/>
      <c r="M200" s="180" t="s">
        <v>3</v>
      </c>
      <c r="N200" s="181" t="s">
        <v>48</v>
      </c>
      <c r="O200" s="72"/>
      <c r="P200" s="182">
        <f>O200*H200</f>
        <v>0</v>
      </c>
      <c r="Q200" s="182">
        <v>0</v>
      </c>
      <c r="R200" s="182">
        <f>Q200*H200</f>
        <v>0</v>
      </c>
      <c r="S200" s="182">
        <v>0</v>
      </c>
      <c r="T200" s="183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84" t="s">
        <v>137</v>
      </c>
      <c r="AT200" s="184" t="s">
        <v>132</v>
      </c>
      <c r="AU200" s="184" t="s">
        <v>85</v>
      </c>
      <c r="AY200" s="18" t="s">
        <v>129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8" t="s">
        <v>83</v>
      </c>
      <c r="BK200" s="185">
        <f>ROUND(I200*H200,2)</f>
        <v>0</v>
      </c>
      <c r="BL200" s="18" t="s">
        <v>137</v>
      </c>
      <c r="BM200" s="184" t="s">
        <v>225</v>
      </c>
    </row>
    <row r="201" s="13" customFormat="1">
      <c r="A201" s="13"/>
      <c r="B201" s="186"/>
      <c r="C201" s="13"/>
      <c r="D201" s="187" t="s">
        <v>139</v>
      </c>
      <c r="E201" s="188" t="s">
        <v>3</v>
      </c>
      <c r="F201" s="189" t="s">
        <v>140</v>
      </c>
      <c r="G201" s="13"/>
      <c r="H201" s="188" t="s">
        <v>3</v>
      </c>
      <c r="I201" s="190"/>
      <c r="J201" s="13"/>
      <c r="K201" s="13"/>
      <c r="L201" s="186"/>
      <c r="M201" s="191"/>
      <c r="N201" s="192"/>
      <c r="O201" s="192"/>
      <c r="P201" s="192"/>
      <c r="Q201" s="192"/>
      <c r="R201" s="192"/>
      <c r="S201" s="192"/>
      <c r="T201" s="19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8" t="s">
        <v>139</v>
      </c>
      <c r="AU201" s="188" t="s">
        <v>85</v>
      </c>
      <c r="AV201" s="13" t="s">
        <v>83</v>
      </c>
      <c r="AW201" s="13" t="s">
        <v>39</v>
      </c>
      <c r="AX201" s="13" t="s">
        <v>77</v>
      </c>
      <c r="AY201" s="188" t="s">
        <v>129</v>
      </c>
    </row>
    <row r="202" s="14" customFormat="1">
      <c r="A202" s="14"/>
      <c r="B202" s="194"/>
      <c r="C202" s="14"/>
      <c r="D202" s="187" t="s">
        <v>139</v>
      </c>
      <c r="E202" s="195" t="s">
        <v>3</v>
      </c>
      <c r="F202" s="196" t="s">
        <v>543</v>
      </c>
      <c r="G202" s="14"/>
      <c r="H202" s="197">
        <v>16</v>
      </c>
      <c r="I202" s="198"/>
      <c r="J202" s="14"/>
      <c r="K202" s="14"/>
      <c r="L202" s="194"/>
      <c r="M202" s="199"/>
      <c r="N202" s="200"/>
      <c r="O202" s="200"/>
      <c r="P202" s="200"/>
      <c r="Q202" s="200"/>
      <c r="R202" s="200"/>
      <c r="S202" s="200"/>
      <c r="T202" s="20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5" t="s">
        <v>139</v>
      </c>
      <c r="AU202" s="195" t="s">
        <v>85</v>
      </c>
      <c r="AV202" s="14" t="s">
        <v>85</v>
      </c>
      <c r="AW202" s="14" t="s">
        <v>39</v>
      </c>
      <c r="AX202" s="14" t="s">
        <v>77</v>
      </c>
      <c r="AY202" s="195" t="s">
        <v>129</v>
      </c>
    </row>
    <row r="203" s="14" customFormat="1">
      <c r="A203" s="14"/>
      <c r="B203" s="194"/>
      <c r="C203" s="14"/>
      <c r="D203" s="187" t="s">
        <v>139</v>
      </c>
      <c r="E203" s="195" t="s">
        <v>3</v>
      </c>
      <c r="F203" s="196" t="s">
        <v>544</v>
      </c>
      <c r="G203" s="14"/>
      <c r="H203" s="197">
        <v>4</v>
      </c>
      <c r="I203" s="198"/>
      <c r="J203" s="14"/>
      <c r="K203" s="14"/>
      <c r="L203" s="194"/>
      <c r="M203" s="199"/>
      <c r="N203" s="200"/>
      <c r="O203" s="200"/>
      <c r="P203" s="200"/>
      <c r="Q203" s="200"/>
      <c r="R203" s="200"/>
      <c r="S203" s="200"/>
      <c r="T203" s="20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5" t="s">
        <v>139</v>
      </c>
      <c r="AU203" s="195" t="s">
        <v>85</v>
      </c>
      <c r="AV203" s="14" t="s">
        <v>85</v>
      </c>
      <c r="AW203" s="14" t="s">
        <v>39</v>
      </c>
      <c r="AX203" s="14" t="s">
        <v>77</v>
      </c>
      <c r="AY203" s="195" t="s">
        <v>129</v>
      </c>
    </row>
    <row r="204" s="14" customFormat="1">
      <c r="A204" s="14"/>
      <c r="B204" s="194"/>
      <c r="C204" s="14"/>
      <c r="D204" s="187" t="s">
        <v>139</v>
      </c>
      <c r="E204" s="195" t="s">
        <v>3</v>
      </c>
      <c r="F204" s="196" t="s">
        <v>545</v>
      </c>
      <c r="G204" s="14"/>
      <c r="H204" s="197">
        <v>51</v>
      </c>
      <c r="I204" s="198"/>
      <c r="J204" s="14"/>
      <c r="K204" s="14"/>
      <c r="L204" s="194"/>
      <c r="M204" s="199"/>
      <c r="N204" s="200"/>
      <c r="O204" s="200"/>
      <c r="P204" s="200"/>
      <c r="Q204" s="200"/>
      <c r="R204" s="200"/>
      <c r="S204" s="200"/>
      <c r="T204" s="20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5" t="s">
        <v>139</v>
      </c>
      <c r="AU204" s="195" t="s">
        <v>85</v>
      </c>
      <c r="AV204" s="14" t="s">
        <v>85</v>
      </c>
      <c r="AW204" s="14" t="s">
        <v>39</v>
      </c>
      <c r="AX204" s="14" t="s">
        <v>77</v>
      </c>
      <c r="AY204" s="195" t="s">
        <v>129</v>
      </c>
    </row>
    <row r="205" s="14" customFormat="1">
      <c r="A205" s="14"/>
      <c r="B205" s="194"/>
      <c r="C205" s="14"/>
      <c r="D205" s="187" t="s">
        <v>139</v>
      </c>
      <c r="E205" s="195" t="s">
        <v>3</v>
      </c>
      <c r="F205" s="196" t="s">
        <v>546</v>
      </c>
      <c r="G205" s="14"/>
      <c r="H205" s="197">
        <v>13</v>
      </c>
      <c r="I205" s="198"/>
      <c r="J205" s="14"/>
      <c r="K205" s="14"/>
      <c r="L205" s="194"/>
      <c r="M205" s="199"/>
      <c r="N205" s="200"/>
      <c r="O205" s="200"/>
      <c r="P205" s="200"/>
      <c r="Q205" s="200"/>
      <c r="R205" s="200"/>
      <c r="S205" s="200"/>
      <c r="T205" s="20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5" t="s">
        <v>139</v>
      </c>
      <c r="AU205" s="195" t="s">
        <v>85</v>
      </c>
      <c r="AV205" s="14" t="s">
        <v>85</v>
      </c>
      <c r="AW205" s="14" t="s">
        <v>39</v>
      </c>
      <c r="AX205" s="14" t="s">
        <v>77</v>
      </c>
      <c r="AY205" s="195" t="s">
        <v>129</v>
      </c>
    </row>
    <row r="206" s="15" customFormat="1">
      <c r="A206" s="15"/>
      <c r="B206" s="202"/>
      <c r="C206" s="15"/>
      <c r="D206" s="187" t="s">
        <v>139</v>
      </c>
      <c r="E206" s="203" t="s">
        <v>3</v>
      </c>
      <c r="F206" s="204" t="s">
        <v>190</v>
      </c>
      <c r="G206" s="15"/>
      <c r="H206" s="205">
        <v>84</v>
      </c>
      <c r="I206" s="206"/>
      <c r="J206" s="15"/>
      <c r="K206" s="15"/>
      <c r="L206" s="202"/>
      <c r="M206" s="207"/>
      <c r="N206" s="208"/>
      <c r="O206" s="208"/>
      <c r="P206" s="208"/>
      <c r="Q206" s="208"/>
      <c r="R206" s="208"/>
      <c r="S206" s="208"/>
      <c r="T206" s="209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03" t="s">
        <v>139</v>
      </c>
      <c r="AU206" s="203" t="s">
        <v>85</v>
      </c>
      <c r="AV206" s="15" t="s">
        <v>128</v>
      </c>
      <c r="AW206" s="15" t="s">
        <v>39</v>
      </c>
      <c r="AX206" s="15" t="s">
        <v>83</v>
      </c>
      <c r="AY206" s="203" t="s">
        <v>129</v>
      </c>
    </row>
    <row r="207" s="2" customFormat="1" ht="24.15" customHeight="1">
      <c r="A207" s="38"/>
      <c r="B207" s="172"/>
      <c r="C207" s="173" t="s">
        <v>349</v>
      </c>
      <c r="D207" s="173" t="s">
        <v>132</v>
      </c>
      <c r="E207" s="174" t="s">
        <v>371</v>
      </c>
      <c r="F207" s="175" t="s">
        <v>372</v>
      </c>
      <c r="G207" s="176" t="s">
        <v>135</v>
      </c>
      <c r="H207" s="177">
        <v>77</v>
      </c>
      <c r="I207" s="178"/>
      <c r="J207" s="179">
        <f>ROUND(I207*H207,2)</f>
        <v>0</v>
      </c>
      <c r="K207" s="175" t="s">
        <v>136</v>
      </c>
      <c r="L207" s="39"/>
      <c r="M207" s="180" t="s">
        <v>3</v>
      </c>
      <c r="N207" s="181" t="s">
        <v>48</v>
      </c>
      <c r="O207" s="72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84" t="s">
        <v>137</v>
      </c>
      <c r="AT207" s="184" t="s">
        <v>132</v>
      </c>
      <c r="AU207" s="184" t="s">
        <v>85</v>
      </c>
      <c r="AY207" s="18" t="s">
        <v>129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8" t="s">
        <v>83</v>
      </c>
      <c r="BK207" s="185">
        <f>ROUND(I207*H207,2)</f>
        <v>0</v>
      </c>
      <c r="BL207" s="18" t="s">
        <v>137</v>
      </c>
      <c r="BM207" s="184" t="s">
        <v>373</v>
      </c>
    </row>
    <row r="208" s="13" customFormat="1">
      <c r="A208" s="13"/>
      <c r="B208" s="186"/>
      <c r="C208" s="13"/>
      <c r="D208" s="187" t="s">
        <v>139</v>
      </c>
      <c r="E208" s="188" t="s">
        <v>3</v>
      </c>
      <c r="F208" s="189" t="s">
        <v>140</v>
      </c>
      <c r="G208" s="13"/>
      <c r="H208" s="188" t="s">
        <v>3</v>
      </c>
      <c r="I208" s="190"/>
      <c r="J208" s="13"/>
      <c r="K208" s="13"/>
      <c r="L208" s="186"/>
      <c r="M208" s="191"/>
      <c r="N208" s="192"/>
      <c r="O208" s="192"/>
      <c r="P208" s="192"/>
      <c r="Q208" s="192"/>
      <c r="R208" s="192"/>
      <c r="S208" s="192"/>
      <c r="T208" s="19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8" t="s">
        <v>139</v>
      </c>
      <c r="AU208" s="188" t="s">
        <v>85</v>
      </c>
      <c r="AV208" s="13" t="s">
        <v>83</v>
      </c>
      <c r="AW208" s="13" t="s">
        <v>39</v>
      </c>
      <c r="AX208" s="13" t="s">
        <v>77</v>
      </c>
      <c r="AY208" s="188" t="s">
        <v>129</v>
      </c>
    </row>
    <row r="209" s="14" customFormat="1">
      <c r="A209" s="14"/>
      <c r="B209" s="194"/>
      <c r="C209" s="14"/>
      <c r="D209" s="187" t="s">
        <v>139</v>
      </c>
      <c r="E209" s="195" t="s">
        <v>3</v>
      </c>
      <c r="F209" s="196" t="s">
        <v>547</v>
      </c>
      <c r="G209" s="14"/>
      <c r="H209" s="197">
        <v>1</v>
      </c>
      <c r="I209" s="198"/>
      <c r="J209" s="14"/>
      <c r="K209" s="14"/>
      <c r="L209" s="194"/>
      <c r="M209" s="199"/>
      <c r="N209" s="200"/>
      <c r="O209" s="200"/>
      <c r="P209" s="200"/>
      <c r="Q209" s="200"/>
      <c r="R209" s="200"/>
      <c r="S209" s="200"/>
      <c r="T209" s="20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5" t="s">
        <v>139</v>
      </c>
      <c r="AU209" s="195" t="s">
        <v>85</v>
      </c>
      <c r="AV209" s="14" t="s">
        <v>85</v>
      </c>
      <c r="AW209" s="14" t="s">
        <v>39</v>
      </c>
      <c r="AX209" s="14" t="s">
        <v>77</v>
      </c>
      <c r="AY209" s="195" t="s">
        <v>129</v>
      </c>
    </row>
    <row r="210" s="14" customFormat="1">
      <c r="A210" s="14"/>
      <c r="B210" s="194"/>
      <c r="C210" s="14"/>
      <c r="D210" s="187" t="s">
        <v>139</v>
      </c>
      <c r="E210" s="195" t="s">
        <v>3</v>
      </c>
      <c r="F210" s="196" t="s">
        <v>548</v>
      </c>
      <c r="G210" s="14"/>
      <c r="H210" s="197">
        <v>24</v>
      </c>
      <c r="I210" s="198"/>
      <c r="J210" s="14"/>
      <c r="K210" s="14"/>
      <c r="L210" s="194"/>
      <c r="M210" s="199"/>
      <c r="N210" s="200"/>
      <c r="O210" s="200"/>
      <c r="P210" s="200"/>
      <c r="Q210" s="200"/>
      <c r="R210" s="200"/>
      <c r="S210" s="200"/>
      <c r="T210" s="20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5" t="s">
        <v>139</v>
      </c>
      <c r="AU210" s="195" t="s">
        <v>85</v>
      </c>
      <c r="AV210" s="14" t="s">
        <v>85</v>
      </c>
      <c r="AW210" s="14" t="s">
        <v>39</v>
      </c>
      <c r="AX210" s="14" t="s">
        <v>77</v>
      </c>
      <c r="AY210" s="195" t="s">
        <v>129</v>
      </c>
    </row>
    <row r="211" s="14" customFormat="1">
      <c r="A211" s="14"/>
      <c r="B211" s="194"/>
      <c r="C211" s="14"/>
      <c r="D211" s="187" t="s">
        <v>139</v>
      </c>
      <c r="E211" s="195" t="s">
        <v>3</v>
      </c>
      <c r="F211" s="196" t="s">
        <v>549</v>
      </c>
      <c r="G211" s="14"/>
      <c r="H211" s="197">
        <v>35</v>
      </c>
      <c r="I211" s="198"/>
      <c r="J211" s="14"/>
      <c r="K211" s="14"/>
      <c r="L211" s="194"/>
      <c r="M211" s="199"/>
      <c r="N211" s="200"/>
      <c r="O211" s="200"/>
      <c r="P211" s="200"/>
      <c r="Q211" s="200"/>
      <c r="R211" s="200"/>
      <c r="S211" s="200"/>
      <c r="T211" s="20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5" t="s">
        <v>139</v>
      </c>
      <c r="AU211" s="195" t="s">
        <v>85</v>
      </c>
      <c r="AV211" s="14" t="s">
        <v>85</v>
      </c>
      <c r="AW211" s="14" t="s">
        <v>39</v>
      </c>
      <c r="AX211" s="14" t="s">
        <v>77</v>
      </c>
      <c r="AY211" s="195" t="s">
        <v>129</v>
      </c>
    </row>
    <row r="212" s="14" customFormat="1">
      <c r="A212" s="14"/>
      <c r="B212" s="194"/>
      <c r="C212" s="14"/>
      <c r="D212" s="187" t="s">
        <v>139</v>
      </c>
      <c r="E212" s="195" t="s">
        <v>3</v>
      </c>
      <c r="F212" s="196" t="s">
        <v>377</v>
      </c>
      <c r="G212" s="14"/>
      <c r="H212" s="197">
        <v>5</v>
      </c>
      <c r="I212" s="198"/>
      <c r="J212" s="14"/>
      <c r="K212" s="14"/>
      <c r="L212" s="194"/>
      <c r="M212" s="199"/>
      <c r="N212" s="200"/>
      <c r="O212" s="200"/>
      <c r="P212" s="200"/>
      <c r="Q212" s="200"/>
      <c r="R212" s="200"/>
      <c r="S212" s="200"/>
      <c r="T212" s="20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5" t="s">
        <v>139</v>
      </c>
      <c r="AU212" s="195" t="s">
        <v>85</v>
      </c>
      <c r="AV212" s="14" t="s">
        <v>85</v>
      </c>
      <c r="AW212" s="14" t="s">
        <v>39</v>
      </c>
      <c r="AX212" s="14" t="s">
        <v>77</v>
      </c>
      <c r="AY212" s="195" t="s">
        <v>129</v>
      </c>
    </row>
    <row r="213" s="14" customFormat="1">
      <c r="A213" s="14"/>
      <c r="B213" s="194"/>
      <c r="C213" s="14"/>
      <c r="D213" s="187" t="s">
        <v>139</v>
      </c>
      <c r="E213" s="195" t="s">
        <v>3</v>
      </c>
      <c r="F213" s="196" t="s">
        <v>550</v>
      </c>
      <c r="G213" s="14"/>
      <c r="H213" s="197">
        <v>12</v>
      </c>
      <c r="I213" s="198"/>
      <c r="J213" s="14"/>
      <c r="K213" s="14"/>
      <c r="L213" s="194"/>
      <c r="M213" s="199"/>
      <c r="N213" s="200"/>
      <c r="O213" s="200"/>
      <c r="P213" s="200"/>
      <c r="Q213" s="200"/>
      <c r="R213" s="200"/>
      <c r="S213" s="200"/>
      <c r="T213" s="20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5" t="s">
        <v>139</v>
      </c>
      <c r="AU213" s="195" t="s">
        <v>85</v>
      </c>
      <c r="AV213" s="14" t="s">
        <v>85</v>
      </c>
      <c r="AW213" s="14" t="s">
        <v>39</v>
      </c>
      <c r="AX213" s="14" t="s">
        <v>77</v>
      </c>
      <c r="AY213" s="195" t="s">
        <v>129</v>
      </c>
    </row>
    <row r="214" s="15" customFormat="1">
      <c r="A214" s="15"/>
      <c r="B214" s="202"/>
      <c r="C214" s="15"/>
      <c r="D214" s="187" t="s">
        <v>139</v>
      </c>
      <c r="E214" s="203" t="s">
        <v>3</v>
      </c>
      <c r="F214" s="204" t="s">
        <v>190</v>
      </c>
      <c r="G214" s="15"/>
      <c r="H214" s="205">
        <v>77</v>
      </c>
      <c r="I214" s="206"/>
      <c r="J214" s="15"/>
      <c r="K214" s="15"/>
      <c r="L214" s="202"/>
      <c r="M214" s="207"/>
      <c r="N214" s="208"/>
      <c r="O214" s="208"/>
      <c r="P214" s="208"/>
      <c r="Q214" s="208"/>
      <c r="R214" s="208"/>
      <c r="S214" s="208"/>
      <c r="T214" s="209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03" t="s">
        <v>139</v>
      </c>
      <c r="AU214" s="203" t="s">
        <v>85</v>
      </c>
      <c r="AV214" s="15" t="s">
        <v>128</v>
      </c>
      <c r="AW214" s="15" t="s">
        <v>39</v>
      </c>
      <c r="AX214" s="15" t="s">
        <v>83</v>
      </c>
      <c r="AY214" s="203" t="s">
        <v>129</v>
      </c>
    </row>
    <row r="215" s="2" customFormat="1" ht="24.15" customHeight="1">
      <c r="A215" s="38"/>
      <c r="B215" s="172"/>
      <c r="C215" s="173" t="s">
        <v>355</v>
      </c>
      <c r="D215" s="173" t="s">
        <v>132</v>
      </c>
      <c r="E215" s="174" t="s">
        <v>380</v>
      </c>
      <c r="F215" s="175" t="s">
        <v>381</v>
      </c>
      <c r="G215" s="176" t="s">
        <v>135</v>
      </c>
      <c r="H215" s="177">
        <v>17</v>
      </c>
      <c r="I215" s="178"/>
      <c r="J215" s="179">
        <f>ROUND(I215*H215,2)</f>
        <v>0</v>
      </c>
      <c r="K215" s="175" t="s">
        <v>136</v>
      </c>
      <c r="L215" s="39"/>
      <c r="M215" s="180" t="s">
        <v>3</v>
      </c>
      <c r="N215" s="181" t="s">
        <v>48</v>
      </c>
      <c r="O215" s="72"/>
      <c r="P215" s="182">
        <f>O215*H215</f>
        <v>0</v>
      </c>
      <c r="Q215" s="182">
        <v>0</v>
      </c>
      <c r="R215" s="182">
        <f>Q215*H215</f>
        <v>0</v>
      </c>
      <c r="S215" s="182">
        <v>0</v>
      </c>
      <c r="T215" s="183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84" t="s">
        <v>137</v>
      </c>
      <c r="AT215" s="184" t="s">
        <v>132</v>
      </c>
      <c r="AU215" s="184" t="s">
        <v>85</v>
      </c>
      <c r="AY215" s="18" t="s">
        <v>129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8" t="s">
        <v>83</v>
      </c>
      <c r="BK215" s="185">
        <f>ROUND(I215*H215,2)</f>
        <v>0</v>
      </c>
      <c r="BL215" s="18" t="s">
        <v>137</v>
      </c>
      <c r="BM215" s="184" t="s">
        <v>551</v>
      </c>
    </row>
    <row r="216" s="13" customFormat="1">
      <c r="A216" s="13"/>
      <c r="B216" s="186"/>
      <c r="C216" s="13"/>
      <c r="D216" s="187" t="s">
        <v>139</v>
      </c>
      <c r="E216" s="188" t="s">
        <v>3</v>
      </c>
      <c r="F216" s="189" t="s">
        <v>140</v>
      </c>
      <c r="G216" s="13"/>
      <c r="H216" s="188" t="s">
        <v>3</v>
      </c>
      <c r="I216" s="190"/>
      <c r="J216" s="13"/>
      <c r="K216" s="13"/>
      <c r="L216" s="186"/>
      <c r="M216" s="191"/>
      <c r="N216" s="192"/>
      <c r="O216" s="192"/>
      <c r="P216" s="192"/>
      <c r="Q216" s="192"/>
      <c r="R216" s="192"/>
      <c r="S216" s="192"/>
      <c r="T216" s="19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8" t="s">
        <v>139</v>
      </c>
      <c r="AU216" s="188" t="s">
        <v>85</v>
      </c>
      <c r="AV216" s="13" t="s">
        <v>83</v>
      </c>
      <c r="AW216" s="13" t="s">
        <v>39</v>
      </c>
      <c r="AX216" s="13" t="s">
        <v>77</v>
      </c>
      <c r="AY216" s="188" t="s">
        <v>129</v>
      </c>
    </row>
    <row r="217" s="14" customFormat="1">
      <c r="A217" s="14"/>
      <c r="B217" s="194"/>
      <c r="C217" s="14"/>
      <c r="D217" s="187" t="s">
        <v>139</v>
      </c>
      <c r="E217" s="195" t="s">
        <v>3</v>
      </c>
      <c r="F217" s="196" t="s">
        <v>552</v>
      </c>
      <c r="G217" s="14"/>
      <c r="H217" s="197">
        <v>16</v>
      </c>
      <c r="I217" s="198"/>
      <c r="J217" s="14"/>
      <c r="K217" s="14"/>
      <c r="L217" s="194"/>
      <c r="M217" s="199"/>
      <c r="N217" s="200"/>
      <c r="O217" s="200"/>
      <c r="P217" s="200"/>
      <c r="Q217" s="200"/>
      <c r="R217" s="200"/>
      <c r="S217" s="200"/>
      <c r="T217" s="20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5" t="s">
        <v>139</v>
      </c>
      <c r="AU217" s="195" t="s">
        <v>85</v>
      </c>
      <c r="AV217" s="14" t="s">
        <v>85</v>
      </c>
      <c r="AW217" s="14" t="s">
        <v>39</v>
      </c>
      <c r="AX217" s="14" t="s">
        <v>77</v>
      </c>
      <c r="AY217" s="195" t="s">
        <v>129</v>
      </c>
    </row>
    <row r="218" s="14" customFormat="1">
      <c r="A218" s="14"/>
      <c r="B218" s="194"/>
      <c r="C218" s="14"/>
      <c r="D218" s="187" t="s">
        <v>139</v>
      </c>
      <c r="E218" s="195" t="s">
        <v>3</v>
      </c>
      <c r="F218" s="196" t="s">
        <v>553</v>
      </c>
      <c r="G218" s="14"/>
      <c r="H218" s="197">
        <v>1</v>
      </c>
      <c r="I218" s="198"/>
      <c r="J218" s="14"/>
      <c r="K218" s="14"/>
      <c r="L218" s="194"/>
      <c r="M218" s="199"/>
      <c r="N218" s="200"/>
      <c r="O218" s="200"/>
      <c r="P218" s="200"/>
      <c r="Q218" s="200"/>
      <c r="R218" s="200"/>
      <c r="S218" s="200"/>
      <c r="T218" s="20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5" t="s">
        <v>139</v>
      </c>
      <c r="AU218" s="195" t="s">
        <v>85</v>
      </c>
      <c r="AV218" s="14" t="s">
        <v>85</v>
      </c>
      <c r="AW218" s="14" t="s">
        <v>39</v>
      </c>
      <c r="AX218" s="14" t="s">
        <v>77</v>
      </c>
      <c r="AY218" s="195" t="s">
        <v>129</v>
      </c>
    </row>
    <row r="219" s="15" customFormat="1">
      <c r="A219" s="15"/>
      <c r="B219" s="202"/>
      <c r="C219" s="15"/>
      <c r="D219" s="187" t="s">
        <v>139</v>
      </c>
      <c r="E219" s="203" t="s">
        <v>3</v>
      </c>
      <c r="F219" s="204" t="s">
        <v>190</v>
      </c>
      <c r="G219" s="15"/>
      <c r="H219" s="205">
        <v>17</v>
      </c>
      <c r="I219" s="206"/>
      <c r="J219" s="15"/>
      <c r="K219" s="15"/>
      <c r="L219" s="202"/>
      <c r="M219" s="207"/>
      <c r="N219" s="208"/>
      <c r="O219" s="208"/>
      <c r="P219" s="208"/>
      <c r="Q219" s="208"/>
      <c r="R219" s="208"/>
      <c r="S219" s="208"/>
      <c r="T219" s="209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03" t="s">
        <v>139</v>
      </c>
      <c r="AU219" s="203" t="s">
        <v>85</v>
      </c>
      <c r="AV219" s="15" t="s">
        <v>128</v>
      </c>
      <c r="AW219" s="15" t="s">
        <v>39</v>
      </c>
      <c r="AX219" s="15" t="s">
        <v>83</v>
      </c>
      <c r="AY219" s="203" t="s">
        <v>129</v>
      </c>
    </row>
    <row r="220" s="12" customFormat="1" ht="22.8" customHeight="1">
      <c r="A220" s="12"/>
      <c r="B220" s="159"/>
      <c r="C220" s="12"/>
      <c r="D220" s="160" t="s">
        <v>76</v>
      </c>
      <c r="E220" s="170" t="s">
        <v>228</v>
      </c>
      <c r="F220" s="170" t="s">
        <v>228</v>
      </c>
      <c r="G220" s="12"/>
      <c r="H220" s="12"/>
      <c r="I220" s="162"/>
      <c r="J220" s="171">
        <f>BK220</f>
        <v>0</v>
      </c>
      <c r="K220" s="12"/>
      <c r="L220" s="159"/>
      <c r="M220" s="164"/>
      <c r="N220" s="165"/>
      <c r="O220" s="165"/>
      <c r="P220" s="166">
        <f>SUM(P221:P226)</f>
        <v>0</v>
      </c>
      <c r="Q220" s="165"/>
      <c r="R220" s="166">
        <f>SUM(R221:R226)</f>
        <v>0</v>
      </c>
      <c r="S220" s="165"/>
      <c r="T220" s="167">
        <f>SUM(T221:T226)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60" t="s">
        <v>128</v>
      </c>
      <c r="AT220" s="168" t="s">
        <v>76</v>
      </c>
      <c r="AU220" s="168" t="s">
        <v>83</v>
      </c>
      <c r="AY220" s="160" t="s">
        <v>129</v>
      </c>
      <c r="BK220" s="169">
        <f>SUM(BK221:BK226)</f>
        <v>0</v>
      </c>
    </row>
    <row r="221" s="2" customFormat="1" ht="24.15" customHeight="1">
      <c r="A221" s="38"/>
      <c r="B221" s="172"/>
      <c r="C221" s="173" t="s">
        <v>359</v>
      </c>
      <c r="D221" s="173" t="s">
        <v>132</v>
      </c>
      <c r="E221" s="174" t="s">
        <v>230</v>
      </c>
      <c r="F221" s="175" t="s">
        <v>231</v>
      </c>
      <c r="G221" s="176" t="s">
        <v>135</v>
      </c>
      <c r="H221" s="177">
        <v>4</v>
      </c>
      <c r="I221" s="178"/>
      <c r="J221" s="179">
        <f>ROUND(I221*H221,2)</f>
        <v>0</v>
      </c>
      <c r="K221" s="175" t="s">
        <v>136</v>
      </c>
      <c r="L221" s="39"/>
      <c r="M221" s="180" t="s">
        <v>3</v>
      </c>
      <c r="N221" s="181" t="s">
        <v>48</v>
      </c>
      <c r="O221" s="72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84" t="s">
        <v>137</v>
      </c>
      <c r="AT221" s="184" t="s">
        <v>132</v>
      </c>
      <c r="AU221" s="184" t="s">
        <v>85</v>
      </c>
      <c r="AY221" s="18" t="s">
        <v>129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8" t="s">
        <v>83</v>
      </c>
      <c r="BK221" s="185">
        <f>ROUND(I221*H221,2)</f>
        <v>0</v>
      </c>
      <c r="BL221" s="18" t="s">
        <v>137</v>
      </c>
      <c r="BM221" s="184" t="s">
        <v>232</v>
      </c>
    </row>
    <row r="222" s="13" customFormat="1">
      <c r="A222" s="13"/>
      <c r="B222" s="186"/>
      <c r="C222" s="13"/>
      <c r="D222" s="187" t="s">
        <v>139</v>
      </c>
      <c r="E222" s="188" t="s">
        <v>3</v>
      </c>
      <c r="F222" s="189" t="s">
        <v>140</v>
      </c>
      <c r="G222" s="13"/>
      <c r="H222" s="188" t="s">
        <v>3</v>
      </c>
      <c r="I222" s="190"/>
      <c r="J222" s="13"/>
      <c r="K222" s="13"/>
      <c r="L222" s="186"/>
      <c r="M222" s="191"/>
      <c r="N222" s="192"/>
      <c r="O222" s="192"/>
      <c r="P222" s="192"/>
      <c r="Q222" s="192"/>
      <c r="R222" s="192"/>
      <c r="S222" s="192"/>
      <c r="T222" s="19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8" t="s">
        <v>139</v>
      </c>
      <c r="AU222" s="188" t="s">
        <v>85</v>
      </c>
      <c r="AV222" s="13" t="s">
        <v>83</v>
      </c>
      <c r="AW222" s="13" t="s">
        <v>39</v>
      </c>
      <c r="AX222" s="13" t="s">
        <v>77</v>
      </c>
      <c r="AY222" s="188" t="s">
        <v>129</v>
      </c>
    </row>
    <row r="223" s="14" customFormat="1">
      <c r="A223" s="14"/>
      <c r="B223" s="194"/>
      <c r="C223" s="14"/>
      <c r="D223" s="187" t="s">
        <v>139</v>
      </c>
      <c r="E223" s="195" t="s">
        <v>3</v>
      </c>
      <c r="F223" s="196" t="s">
        <v>391</v>
      </c>
      <c r="G223" s="14"/>
      <c r="H223" s="197">
        <v>4</v>
      </c>
      <c r="I223" s="198"/>
      <c r="J223" s="14"/>
      <c r="K223" s="14"/>
      <c r="L223" s="194"/>
      <c r="M223" s="199"/>
      <c r="N223" s="200"/>
      <c r="O223" s="200"/>
      <c r="P223" s="200"/>
      <c r="Q223" s="200"/>
      <c r="R223" s="200"/>
      <c r="S223" s="200"/>
      <c r="T223" s="20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5" t="s">
        <v>139</v>
      </c>
      <c r="AU223" s="195" t="s">
        <v>85</v>
      </c>
      <c r="AV223" s="14" t="s">
        <v>85</v>
      </c>
      <c r="AW223" s="14" t="s">
        <v>39</v>
      </c>
      <c r="AX223" s="14" t="s">
        <v>83</v>
      </c>
      <c r="AY223" s="195" t="s">
        <v>129</v>
      </c>
    </row>
    <row r="224" s="2" customFormat="1" ht="24.15" customHeight="1">
      <c r="A224" s="38"/>
      <c r="B224" s="172"/>
      <c r="C224" s="173" t="s">
        <v>364</v>
      </c>
      <c r="D224" s="173" t="s">
        <v>132</v>
      </c>
      <c r="E224" s="174" t="s">
        <v>235</v>
      </c>
      <c r="F224" s="175" t="s">
        <v>236</v>
      </c>
      <c r="G224" s="176" t="s">
        <v>135</v>
      </c>
      <c r="H224" s="177">
        <v>4</v>
      </c>
      <c r="I224" s="178"/>
      <c r="J224" s="179">
        <f>ROUND(I224*H224,2)</f>
        <v>0</v>
      </c>
      <c r="K224" s="175" t="s">
        <v>136</v>
      </c>
      <c r="L224" s="39"/>
      <c r="M224" s="180" t="s">
        <v>3</v>
      </c>
      <c r="N224" s="181" t="s">
        <v>48</v>
      </c>
      <c r="O224" s="72"/>
      <c r="P224" s="182">
        <f>O224*H224</f>
        <v>0</v>
      </c>
      <c r="Q224" s="182">
        <v>0</v>
      </c>
      <c r="R224" s="182">
        <f>Q224*H224</f>
        <v>0</v>
      </c>
      <c r="S224" s="182">
        <v>0</v>
      </c>
      <c r="T224" s="183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84" t="s">
        <v>137</v>
      </c>
      <c r="AT224" s="184" t="s">
        <v>132</v>
      </c>
      <c r="AU224" s="184" t="s">
        <v>85</v>
      </c>
      <c r="AY224" s="18" t="s">
        <v>129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8" t="s">
        <v>83</v>
      </c>
      <c r="BK224" s="185">
        <f>ROUND(I224*H224,2)</f>
        <v>0</v>
      </c>
      <c r="BL224" s="18" t="s">
        <v>137</v>
      </c>
      <c r="BM224" s="184" t="s">
        <v>237</v>
      </c>
    </row>
    <row r="225" s="13" customFormat="1">
      <c r="A225" s="13"/>
      <c r="B225" s="186"/>
      <c r="C225" s="13"/>
      <c r="D225" s="187" t="s">
        <v>139</v>
      </c>
      <c r="E225" s="188" t="s">
        <v>3</v>
      </c>
      <c r="F225" s="189" t="s">
        <v>140</v>
      </c>
      <c r="G225" s="13"/>
      <c r="H225" s="188" t="s">
        <v>3</v>
      </c>
      <c r="I225" s="190"/>
      <c r="J225" s="13"/>
      <c r="K225" s="13"/>
      <c r="L225" s="186"/>
      <c r="M225" s="191"/>
      <c r="N225" s="192"/>
      <c r="O225" s="192"/>
      <c r="P225" s="192"/>
      <c r="Q225" s="192"/>
      <c r="R225" s="192"/>
      <c r="S225" s="192"/>
      <c r="T225" s="19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8" t="s">
        <v>139</v>
      </c>
      <c r="AU225" s="188" t="s">
        <v>85</v>
      </c>
      <c r="AV225" s="13" t="s">
        <v>83</v>
      </c>
      <c r="AW225" s="13" t="s">
        <v>39</v>
      </c>
      <c r="AX225" s="13" t="s">
        <v>77</v>
      </c>
      <c r="AY225" s="188" t="s">
        <v>129</v>
      </c>
    </row>
    <row r="226" s="14" customFormat="1">
      <c r="A226" s="14"/>
      <c r="B226" s="194"/>
      <c r="C226" s="14"/>
      <c r="D226" s="187" t="s">
        <v>139</v>
      </c>
      <c r="E226" s="195" t="s">
        <v>3</v>
      </c>
      <c r="F226" s="196" t="s">
        <v>554</v>
      </c>
      <c r="G226" s="14"/>
      <c r="H226" s="197">
        <v>4</v>
      </c>
      <c r="I226" s="198"/>
      <c r="J226" s="14"/>
      <c r="K226" s="14"/>
      <c r="L226" s="194"/>
      <c r="M226" s="199"/>
      <c r="N226" s="200"/>
      <c r="O226" s="200"/>
      <c r="P226" s="200"/>
      <c r="Q226" s="200"/>
      <c r="R226" s="200"/>
      <c r="S226" s="200"/>
      <c r="T226" s="20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5" t="s">
        <v>139</v>
      </c>
      <c r="AU226" s="195" t="s">
        <v>85</v>
      </c>
      <c r="AV226" s="14" t="s">
        <v>85</v>
      </c>
      <c r="AW226" s="14" t="s">
        <v>39</v>
      </c>
      <c r="AX226" s="14" t="s">
        <v>83</v>
      </c>
      <c r="AY226" s="195" t="s">
        <v>129</v>
      </c>
    </row>
    <row r="227" s="12" customFormat="1" ht="22.8" customHeight="1">
      <c r="A227" s="12"/>
      <c r="B227" s="159"/>
      <c r="C227" s="12"/>
      <c r="D227" s="160" t="s">
        <v>76</v>
      </c>
      <c r="E227" s="170" t="s">
        <v>392</v>
      </c>
      <c r="F227" s="170" t="s">
        <v>393</v>
      </c>
      <c r="G227" s="12"/>
      <c r="H227" s="12"/>
      <c r="I227" s="162"/>
      <c r="J227" s="171">
        <f>BK227</f>
        <v>0</v>
      </c>
      <c r="K227" s="12"/>
      <c r="L227" s="159"/>
      <c r="M227" s="164"/>
      <c r="N227" s="165"/>
      <c r="O227" s="165"/>
      <c r="P227" s="166">
        <f>SUM(P228:P239)</f>
        <v>0</v>
      </c>
      <c r="Q227" s="165"/>
      <c r="R227" s="166">
        <f>SUM(R228:R239)</f>
        <v>0</v>
      </c>
      <c r="S227" s="165"/>
      <c r="T227" s="167">
        <f>SUM(T228:T239)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60" t="s">
        <v>128</v>
      </c>
      <c r="AT227" s="168" t="s">
        <v>76</v>
      </c>
      <c r="AU227" s="168" t="s">
        <v>83</v>
      </c>
      <c r="AY227" s="160" t="s">
        <v>129</v>
      </c>
      <c r="BK227" s="169">
        <f>SUM(BK228:BK239)</f>
        <v>0</v>
      </c>
    </row>
    <row r="228" s="2" customFormat="1" ht="24.15" customHeight="1">
      <c r="A228" s="38"/>
      <c r="B228" s="172"/>
      <c r="C228" s="173" t="s">
        <v>370</v>
      </c>
      <c r="D228" s="173" t="s">
        <v>132</v>
      </c>
      <c r="E228" s="174" t="s">
        <v>395</v>
      </c>
      <c r="F228" s="175" t="s">
        <v>396</v>
      </c>
      <c r="G228" s="176" t="s">
        <v>135</v>
      </c>
      <c r="H228" s="177">
        <v>5</v>
      </c>
      <c r="I228" s="178"/>
      <c r="J228" s="179">
        <f>ROUND(I228*H228,2)</f>
        <v>0</v>
      </c>
      <c r="K228" s="175" t="s">
        <v>136</v>
      </c>
      <c r="L228" s="39"/>
      <c r="M228" s="180" t="s">
        <v>3</v>
      </c>
      <c r="N228" s="181" t="s">
        <v>48</v>
      </c>
      <c r="O228" s="72"/>
      <c r="P228" s="182">
        <f>O228*H228</f>
        <v>0</v>
      </c>
      <c r="Q228" s="182">
        <v>0</v>
      </c>
      <c r="R228" s="182">
        <f>Q228*H228</f>
        <v>0</v>
      </c>
      <c r="S228" s="182">
        <v>0</v>
      </c>
      <c r="T228" s="183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84" t="s">
        <v>137</v>
      </c>
      <c r="AT228" s="184" t="s">
        <v>132</v>
      </c>
      <c r="AU228" s="184" t="s">
        <v>85</v>
      </c>
      <c r="AY228" s="18" t="s">
        <v>129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8" t="s">
        <v>83</v>
      </c>
      <c r="BK228" s="185">
        <f>ROUND(I228*H228,2)</f>
        <v>0</v>
      </c>
      <c r="BL228" s="18" t="s">
        <v>137</v>
      </c>
      <c r="BM228" s="184" t="s">
        <v>555</v>
      </c>
    </row>
    <row r="229" s="13" customFormat="1">
      <c r="A229" s="13"/>
      <c r="B229" s="186"/>
      <c r="C229" s="13"/>
      <c r="D229" s="187" t="s">
        <v>139</v>
      </c>
      <c r="E229" s="188" t="s">
        <v>3</v>
      </c>
      <c r="F229" s="189" t="s">
        <v>140</v>
      </c>
      <c r="G229" s="13"/>
      <c r="H229" s="188" t="s">
        <v>3</v>
      </c>
      <c r="I229" s="190"/>
      <c r="J229" s="13"/>
      <c r="K229" s="13"/>
      <c r="L229" s="186"/>
      <c r="M229" s="191"/>
      <c r="N229" s="192"/>
      <c r="O229" s="192"/>
      <c r="P229" s="192"/>
      <c r="Q229" s="192"/>
      <c r="R229" s="192"/>
      <c r="S229" s="192"/>
      <c r="T229" s="19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8" t="s">
        <v>139</v>
      </c>
      <c r="AU229" s="188" t="s">
        <v>85</v>
      </c>
      <c r="AV229" s="13" t="s">
        <v>83</v>
      </c>
      <c r="AW229" s="13" t="s">
        <v>39</v>
      </c>
      <c r="AX229" s="13" t="s">
        <v>77</v>
      </c>
      <c r="AY229" s="188" t="s">
        <v>129</v>
      </c>
    </row>
    <row r="230" s="14" customFormat="1">
      <c r="A230" s="14"/>
      <c r="B230" s="194"/>
      <c r="C230" s="14"/>
      <c r="D230" s="187" t="s">
        <v>139</v>
      </c>
      <c r="E230" s="195" t="s">
        <v>3</v>
      </c>
      <c r="F230" s="196" t="s">
        <v>556</v>
      </c>
      <c r="G230" s="14"/>
      <c r="H230" s="197">
        <v>5</v>
      </c>
      <c r="I230" s="198"/>
      <c r="J230" s="14"/>
      <c r="K230" s="14"/>
      <c r="L230" s="194"/>
      <c r="M230" s="199"/>
      <c r="N230" s="200"/>
      <c r="O230" s="200"/>
      <c r="P230" s="200"/>
      <c r="Q230" s="200"/>
      <c r="R230" s="200"/>
      <c r="S230" s="200"/>
      <c r="T230" s="20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195" t="s">
        <v>139</v>
      </c>
      <c r="AU230" s="195" t="s">
        <v>85</v>
      </c>
      <c r="AV230" s="14" t="s">
        <v>85</v>
      </c>
      <c r="AW230" s="14" t="s">
        <v>39</v>
      </c>
      <c r="AX230" s="14" t="s">
        <v>83</v>
      </c>
      <c r="AY230" s="195" t="s">
        <v>129</v>
      </c>
    </row>
    <row r="231" s="2" customFormat="1" ht="24.15" customHeight="1">
      <c r="A231" s="38"/>
      <c r="B231" s="172"/>
      <c r="C231" s="173" t="s">
        <v>379</v>
      </c>
      <c r="D231" s="173" t="s">
        <v>132</v>
      </c>
      <c r="E231" s="174" t="s">
        <v>400</v>
      </c>
      <c r="F231" s="175" t="s">
        <v>401</v>
      </c>
      <c r="G231" s="176" t="s">
        <v>135</v>
      </c>
      <c r="H231" s="177">
        <v>5</v>
      </c>
      <c r="I231" s="178"/>
      <c r="J231" s="179">
        <f>ROUND(I231*H231,2)</f>
        <v>0</v>
      </c>
      <c r="K231" s="175" t="s">
        <v>136</v>
      </c>
      <c r="L231" s="39"/>
      <c r="M231" s="180" t="s">
        <v>3</v>
      </c>
      <c r="N231" s="181" t="s">
        <v>48</v>
      </c>
      <c r="O231" s="72"/>
      <c r="P231" s="182">
        <f>O231*H231</f>
        <v>0</v>
      </c>
      <c r="Q231" s="182">
        <v>0</v>
      </c>
      <c r="R231" s="182">
        <f>Q231*H231</f>
        <v>0</v>
      </c>
      <c r="S231" s="182">
        <v>0</v>
      </c>
      <c r="T231" s="183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84" t="s">
        <v>137</v>
      </c>
      <c r="AT231" s="184" t="s">
        <v>132</v>
      </c>
      <c r="AU231" s="184" t="s">
        <v>85</v>
      </c>
      <c r="AY231" s="18" t="s">
        <v>129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8" t="s">
        <v>83</v>
      </c>
      <c r="BK231" s="185">
        <f>ROUND(I231*H231,2)</f>
        <v>0</v>
      </c>
      <c r="BL231" s="18" t="s">
        <v>137</v>
      </c>
      <c r="BM231" s="184" t="s">
        <v>557</v>
      </c>
    </row>
    <row r="232" s="13" customFormat="1">
      <c r="A232" s="13"/>
      <c r="B232" s="186"/>
      <c r="C232" s="13"/>
      <c r="D232" s="187" t="s">
        <v>139</v>
      </c>
      <c r="E232" s="188" t="s">
        <v>3</v>
      </c>
      <c r="F232" s="189" t="s">
        <v>140</v>
      </c>
      <c r="G232" s="13"/>
      <c r="H232" s="188" t="s">
        <v>3</v>
      </c>
      <c r="I232" s="190"/>
      <c r="J232" s="13"/>
      <c r="K232" s="13"/>
      <c r="L232" s="186"/>
      <c r="M232" s="191"/>
      <c r="N232" s="192"/>
      <c r="O232" s="192"/>
      <c r="P232" s="192"/>
      <c r="Q232" s="192"/>
      <c r="R232" s="192"/>
      <c r="S232" s="192"/>
      <c r="T232" s="19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8" t="s">
        <v>139</v>
      </c>
      <c r="AU232" s="188" t="s">
        <v>85</v>
      </c>
      <c r="AV232" s="13" t="s">
        <v>83</v>
      </c>
      <c r="AW232" s="13" t="s">
        <v>39</v>
      </c>
      <c r="AX232" s="13" t="s">
        <v>77</v>
      </c>
      <c r="AY232" s="188" t="s">
        <v>129</v>
      </c>
    </row>
    <row r="233" s="14" customFormat="1">
      <c r="A233" s="14"/>
      <c r="B233" s="194"/>
      <c r="C233" s="14"/>
      <c r="D233" s="187" t="s">
        <v>139</v>
      </c>
      <c r="E233" s="195" t="s">
        <v>3</v>
      </c>
      <c r="F233" s="196" t="s">
        <v>403</v>
      </c>
      <c r="G233" s="14"/>
      <c r="H233" s="197">
        <v>5</v>
      </c>
      <c r="I233" s="198"/>
      <c r="J233" s="14"/>
      <c r="K233" s="14"/>
      <c r="L233" s="194"/>
      <c r="M233" s="199"/>
      <c r="N233" s="200"/>
      <c r="O233" s="200"/>
      <c r="P233" s="200"/>
      <c r="Q233" s="200"/>
      <c r="R233" s="200"/>
      <c r="S233" s="200"/>
      <c r="T233" s="20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5" t="s">
        <v>139</v>
      </c>
      <c r="AU233" s="195" t="s">
        <v>85</v>
      </c>
      <c r="AV233" s="14" t="s">
        <v>85</v>
      </c>
      <c r="AW233" s="14" t="s">
        <v>39</v>
      </c>
      <c r="AX233" s="14" t="s">
        <v>83</v>
      </c>
      <c r="AY233" s="195" t="s">
        <v>129</v>
      </c>
    </row>
    <row r="234" s="2" customFormat="1" ht="24.15" customHeight="1">
      <c r="A234" s="38"/>
      <c r="B234" s="172"/>
      <c r="C234" s="173" t="s">
        <v>385</v>
      </c>
      <c r="D234" s="173" t="s">
        <v>132</v>
      </c>
      <c r="E234" s="174" t="s">
        <v>405</v>
      </c>
      <c r="F234" s="175" t="s">
        <v>406</v>
      </c>
      <c r="G234" s="176" t="s">
        <v>135</v>
      </c>
      <c r="H234" s="177">
        <v>15</v>
      </c>
      <c r="I234" s="178"/>
      <c r="J234" s="179">
        <f>ROUND(I234*H234,2)</f>
        <v>0</v>
      </c>
      <c r="K234" s="175" t="s">
        <v>136</v>
      </c>
      <c r="L234" s="39"/>
      <c r="M234" s="180" t="s">
        <v>3</v>
      </c>
      <c r="N234" s="181" t="s">
        <v>48</v>
      </c>
      <c r="O234" s="72"/>
      <c r="P234" s="182">
        <f>O234*H234</f>
        <v>0</v>
      </c>
      <c r="Q234" s="182">
        <v>0</v>
      </c>
      <c r="R234" s="182">
        <f>Q234*H234</f>
        <v>0</v>
      </c>
      <c r="S234" s="182">
        <v>0</v>
      </c>
      <c r="T234" s="183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184" t="s">
        <v>137</v>
      </c>
      <c r="AT234" s="184" t="s">
        <v>132</v>
      </c>
      <c r="AU234" s="184" t="s">
        <v>85</v>
      </c>
      <c r="AY234" s="18" t="s">
        <v>129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8" t="s">
        <v>83</v>
      </c>
      <c r="BK234" s="185">
        <f>ROUND(I234*H234,2)</f>
        <v>0</v>
      </c>
      <c r="BL234" s="18" t="s">
        <v>137</v>
      </c>
      <c r="BM234" s="184" t="s">
        <v>407</v>
      </c>
    </row>
    <row r="235" s="13" customFormat="1">
      <c r="A235" s="13"/>
      <c r="B235" s="186"/>
      <c r="C235" s="13"/>
      <c r="D235" s="187" t="s">
        <v>139</v>
      </c>
      <c r="E235" s="188" t="s">
        <v>3</v>
      </c>
      <c r="F235" s="189" t="s">
        <v>140</v>
      </c>
      <c r="G235" s="13"/>
      <c r="H235" s="188" t="s">
        <v>3</v>
      </c>
      <c r="I235" s="190"/>
      <c r="J235" s="13"/>
      <c r="K235" s="13"/>
      <c r="L235" s="186"/>
      <c r="M235" s="191"/>
      <c r="N235" s="192"/>
      <c r="O235" s="192"/>
      <c r="P235" s="192"/>
      <c r="Q235" s="192"/>
      <c r="R235" s="192"/>
      <c r="S235" s="192"/>
      <c r="T235" s="19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8" t="s">
        <v>139</v>
      </c>
      <c r="AU235" s="188" t="s">
        <v>85</v>
      </c>
      <c r="AV235" s="13" t="s">
        <v>83</v>
      </c>
      <c r="AW235" s="13" t="s">
        <v>39</v>
      </c>
      <c r="AX235" s="13" t="s">
        <v>77</v>
      </c>
      <c r="AY235" s="188" t="s">
        <v>129</v>
      </c>
    </row>
    <row r="236" s="14" customFormat="1">
      <c r="A236" s="14"/>
      <c r="B236" s="194"/>
      <c r="C236" s="14"/>
      <c r="D236" s="187" t="s">
        <v>139</v>
      </c>
      <c r="E236" s="195" t="s">
        <v>3</v>
      </c>
      <c r="F236" s="196" t="s">
        <v>558</v>
      </c>
      <c r="G236" s="14"/>
      <c r="H236" s="197">
        <v>5</v>
      </c>
      <c r="I236" s="198"/>
      <c r="J236" s="14"/>
      <c r="K236" s="14"/>
      <c r="L236" s="194"/>
      <c r="M236" s="199"/>
      <c r="N236" s="200"/>
      <c r="O236" s="200"/>
      <c r="P236" s="200"/>
      <c r="Q236" s="200"/>
      <c r="R236" s="200"/>
      <c r="S236" s="200"/>
      <c r="T236" s="20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195" t="s">
        <v>139</v>
      </c>
      <c r="AU236" s="195" t="s">
        <v>85</v>
      </c>
      <c r="AV236" s="14" t="s">
        <v>85</v>
      </c>
      <c r="AW236" s="14" t="s">
        <v>39</v>
      </c>
      <c r="AX236" s="14" t="s">
        <v>77</v>
      </c>
      <c r="AY236" s="195" t="s">
        <v>129</v>
      </c>
    </row>
    <row r="237" s="14" customFormat="1">
      <c r="A237" s="14"/>
      <c r="B237" s="194"/>
      <c r="C237" s="14"/>
      <c r="D237" s="187" t="s">
        <v>139</v>
      </c>
      <c r="E237" s="195" t="s">
        <v>3</v>
      </c>
      <c r="F237" s="196" t="s">
        <v>559</v>
      </c>
      <c r="G237" s="14"/>
      <c r="H237" s="197">
        <v>5</v>
      </c>
      <c r="I237" s="198"/>
      <c r="J237" s="14"/>
      <c r="K237" s="14"/>
      <c r="L237" s="194"/>
      <c r="M237" s="199"/>
      <c r="N237" s="200"/>
      <c r="O237" s="200"/>
      <c r="P237" s="200"/>
      <c r="Q237" s="200"/>
      <c r="R237" s="200"/>
      <c r="S237" s="200"/>
      <c r="T237" s="20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5" t="s">
        <v>139</v>
      </c>
      <c r="AU237" s="195" t="s">
        <v>85</v>
      </c>
      <c r="AV237" s="14" t="s">
        <v>85</v>
      </c>
      <c r="AW237" s="14" t="s">
        <v>39</v>
      </c>
      <c r="AX237" s="14" t="s">
        <v>77</v>
      </c>
      <c r="AY237" s="195" t="s">
        <v>129</v>
      </c>
    </row>
    <row r="238" s="14" customFormat="1">
      <c r="A238" s="14"/>
      <c r="B238" s="194"/>
      <c r="C238" s="14"/>
      <c r="D238" s="187" t="s">
        <v>139</v>
      </c>
      <c r="E238" s="195" t="s">
        <v>3</v>
      </c>
      <c r="F238" s="196" t="s">
        <v>410</v>
      </c>
      <c r="G238" s="14"/>
      <c r="H238" s="197">
        <v>5</v>
      </c>
      <c r="I238" s="198"/>
      <c r="J238" s="14"/>
      <c r="K238" s="14"/>
      <c r="L238" s="194"/>
      <c r="M238" s="199"/>
      <c r="N238" s="200"/>
      <c r="O238" s="200"/>
      <c r="P238" s="200"/>
      <c r="Q238" s="200"/>
      <c r="R238" s="200"/>
      <c r="S238" s="200"/>
      <c r="T238" s="20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5" t="s">
        <v>139</v>
      </c>
      <c r="AU238" s="195" t="s">
        <v>85</v>
      </c>
      <c r="AV238" s="14" t="s">
        <v>85</v>
      </c>
      <c r="AW238" s="14" t="s">
        <v>39</v>
      </c>
      <c r="AX238" s="14" t="s">
        <v>77</v>
      </c>
      <c r="AY238" s="195" t="s">
        <v>129</v>
      </c>
    </row>
    <row r="239" s="15" customFormat="1">
      <c r="A239" s="15"/>
      <c r="B239" s="202"/>
      <c r="C239" s="15"/>
      <c r="D239" s="187" t="s">
        <v>139</v>
      </c>
      <c r="E239" s="203" t="s">
        <v>3</v>
      </c>
      <c r="F239" s="204" t="s">
        <v>190</v>
      </c>
      <c r="G239" s="15"/>
      <c r="H239" s="205">
        <v>15</v>
      </c>
      <c r="I239" s="206"/>
      <c r="J239" s="15"/>
      <c r="K239" s="15"/>
      <c r="L239" s="202"/>
      <c r="M239" s="207"/>
      <c r="N239" s="208"/>
      <c r="O239" s="208"/>
      <c r="P239" s="208"/>
      <c r="Q239" s="208"/>
      <c r="R239" s="208"/>
      <c r="S239" s="208"/>
      <c r="T239" s="209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03" t="s">
        <v>139</v>
      </c>
      <c r="AU239" s="203" t="s">
        <v>85</v>
      </c>
      <c r="AV239" s="15" t="s">
        <v>128</v>
      </c>
      <c r="AW239" s="15" t="s">
        <v>39</v>
      </c>
      <c r="AX239" s="15" t="s">
        <v>83</v>
      </c>
      <c r="AY239" s="203" t="s">
        <v>129</v>
      </c>
    </row>
    <row r="240" s="12" customFormat="1" ht="22.8" customHeight="1">
      <c r="A240" s="12"/>
      <c r="B240" s="159"/>
      <c r="C240" s="12"/>
      <c r="D240" s="160" t="s">
        <v>76</v>
      </c>
      <c r="E240" s="170" t="s">
        <v>1</v>
      </c>
      <c r="F240" s="170" t="s">
        <v>560</v>
      </c>
      <c r="G240" s="12"/>
      <c r="H240" s="12"/>
      <c r="I240" s="162"/>
      <c r="J240" s="171">
        <f>BK240</f>
        <v>0</v>
      </c>
      <c r="K240" s="12"/>
      <c r="L240" s="159"/>
      <c r="M240" s="164"/>
      <c r="N240" s="165"/>
      <c r="O240" s="165"/>
      <c r="P240" s="166">
        <f>SUM(P241:P243)</f>
        <v>0</v>
      </c>
      <c r="Q240" s="165"/>
      <c r="R240" s="166">
        <f>SUM(R241:R243)</f>
        <v>0</v>
      </c>
      <c r="S240" s="165"/>
      <c r="T240" s="167">
        <f>SUM(T241:T243)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60" t="s">
        <v>83</v>
      </c>
      <c r="AT240" s="168" t="s">
        <v>76</v>
      </c>
      <c r="AU240" s="168" t="s">
        <v>83</v>
      </c>
      <c r="AY240" s="160" t="s">
        <v>129</v>
      </c>
      <c r="BK240" s="169">
        <f>SUM(BK241:BK243)</f>
        <v>0</v>
      </c>
    </row>
    <row r="241" s="2" customFormat="1" ht="33" customHeight="1">
      <c r="A241" s="38"/>
      <c r="B241" s="172"/>
      <c r="C241" s="173" t="s">
        <v>390</v>
      </c>
      <c r="D241" s="173" t="s">
        <v>132</v>
      </c>
      <c r="E241" s="174" t="s">
        <v>241</v>
      </c>
      <c r="F241" s="175" t="s">
        <v>242</v>
      </c>
      <c r="G241" s="176" t="s">
        <v>135</v>
      </c>
      <c r="H241" s="177">
        <v>3</v>
      </c>
      <c r="I241" s="178"/>
      <c r="J241" s="179">
        <f>ROUND(I241*H241,2)</f>
        <v>0</v>
      </c>
      <c r="K241" s="175" t="s">
        <v>136</v>
      </c>
      <c r="L241" s="39"/>
      <c r="M241" s="180" t="s">
        <v>3</v>
      </c>
      <c r="N241" s="181" t="s">
        <v>48</v>
      </c>
      <c r="O241" s="72"/>
      <c r="P241" s="182">
        <f>O241*H241</f>
        <v>0</v>
      </c>
      <c r="Q241" s="182">
        <v>0</v>
      </c>
      <c r="R241" s="182">
        <f>Q241*H241</f>
        <v>0</v>
      </c>
      <c r="S241" s="182">
        <v>0</v>
      </c>
      <c r="T241" s="183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84" t="s">
        <v>137</v>
      </c>
      <c r="AT241" s="184" t="s">
        <v>132</v>
      </c>
      <c r="AU241" s="184" t="s">
        <v>85</v>
      </c>
      <c r="AY241" s="18" t="s">
        <v>129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18" t="s">
        <v>83</v>
      </c>
      <c r="BK241" s="185">
        <f>ROUND(I241*H241,2)</f>
        <v>0</v>
      </c>
      <c r="BL241" s="18" t="s">
        <v>137</v>
      </c>
      <c r="BM241" s="184" t="s">
        <v>561</v>
      </c>
    </row>
    <row r="242" s="13" customFormat="1">
      <c r="A242" s="13"/>
      <c r="B242" s="186"/>
      <c r="C242" s="13"/>
      <c r="D242" s="187" t="s">
        <v>139</v>
      </c>
      <c r="E242" s="188" t="s">
        <v>3</v>
      </c>
      <c r="F242" s="189" t="s">
        <v>140</v>
      </c>
      <c r="G242" s="13"/>
      <c r="H242" s="188" t="s">
        <v>3</v>
      </c>
      <c r="I242" s="190"/>
      <c r="J242" s="13"/>
      <c r="K242" s="13"/>
      <c r="L242" s="186"/>
      <c r="M242" s="191"/>
      <c r="N242" s="192"/>
      <c r="O242" s="192"/>
      <c r="P242" s="192"/>
      <c r="Q242" s="192"/>
      <c r="R242" s="192"/>
      <c r="S242" s="192"/>
      <c r="T242" s="19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8" t="s">
        <v>139</v>
      </c>
      <c r="AU242" s="188" t="s">
        <v>85</v>
      </c>
      <c r="AV242" s="13" t="s">
        <v>83</v>
      </c>
      <c r="AW242" s="13" t="s">
        <v>39</v>
      </c>
      <c r="AX242" s="13" t="s">
        <v>77</v>
      </c>
      <c r="AY242" s="188" t="s">
        <v>129</v>
      </c>
    </row>
    <row r="243" s="14" customFormat="1">
      <c r="A243" s="14"/>
      <c r="B243" s="194"/>
      <c r="C243" s="14"/>
      <c r="D243" s="187" t="s">
        <v>139</v>
      </c>
      <c r="E243" s="195" t="s">
        <v>3</v>
      </c>
      <c r="F243" s="196" t="s">
        <v>562</v>
      </c>
      <c r="G243" s="14"/>
      <c r="H243" s="197">
        <v>3</v>
      </c>
      <c r="I243" s="198"/>
      <c r="J243" s="14"/>
      <c r="K243" s="14"/>
      <c r="L243" s="194"/>
      <c r="M243" s="199"/>
      <c r="N243" s="200"/>
      <c r="O243" s="200"/>
      <c r="P243" s="200"/>
      <c r="Q243" s="200"/>
      <c r="R243" s="200"/>
      <c r="S243" s="200"/>
      <c r="T243" s="20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5" t="s">
        <v>139</v>
      </c>
      <c r="AU243" s="195" t="s">
        <v>85</v>
      </c>
      <c r="AV243" s="14" t="s">
        <v>85</v>
      </c>
      <c r="AW243" s="14" t="s">
        <v>39</v>
      </c>
      <c r="AX243" s="14" t="s">
        <v>83</v>
      </c>
      <c r="AY243" s="195" t="s">
        <v>129</v>
      </c>
    </row>
    <row r="244" s="12" customFormat="1" ht="22.8" customHeight="1">
      <c r="A244" s="12"/>
      <c r="B244" s="159"/>
      <c r="C244" s="12"/>
      <c r="D244" s="160" t="s">
        <v>76</v>
      </c>
      <c r="E244" s="170" t="s">
        <v>245</v>
      </c>
      <c r="F244" s="170" t="s">
        <v>246</v>
      </c>
      <c r="G244" s="12"/>
      <c r="H244" s="12"/>
      <c r="I244" s="162"/>
      <c r="J244" s="171">
        <f>BK244</f>
        <v>0</v>
      </c>
      <c r="K244" s="12"/>
      <c r="L244" s="159"/>
      <c r="M244" s="164"/>
      <c r="N244" s="165"/>
      <c r="O244" s="165"/>
      <c r="P244" s="166">
        <f>SUM(P245:P253)</f>
        <v>0</v>
      </c>
      <c r="Q244" s="165"/>
      <c r="R244" s="166">
        <f>SUM(R245:R253)</f>
        <v>0</v>
      </c>
      <c r="S244" s="165"/>
      <c r="T244" s="167">
        <f>SUM(T245:T253)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60" t="s">
        <v>128</v>
      </c>
      <c r="AT244" s="168" t="s">
        <v>76</v>
      </c>
      <c r="AU244" s="168" t="s">
        <v>83</v>
      </c>
      <c r="AY244" s="160" t="s">
        <v>129</v>
      </c>
      <c r="BK244" s="169">
        <f>SUM(BK245:BK253)</f>
        <v>0</v>
      </c>
    </row>
    <row r="245" s="2" customFormat="1" ht="24.15" customHeight="1">
      <c r="A245" s="38"/>
      <c r="B245" s="172"/>
      <c r="C245" s="173" t="s">
        <v>394</v>
      </c>
      <c r="D245" s="173" t="s">
        <v>132</v>
      </c>
      <c r="E245" s="174" t="s">
        <v>248</v>
      </c>
      <c r="F245" s="175" t="s">
        <v>249</v>
      </c>
      <c r="G245" s="176" t="s">
        <v>135</v>
      </c>
      <c r="H245" s="177">
        <v>3</v>
      </c>
      <c r="I245" s="178"/>
      <c r="J245" s="179">
        <f>ROUND(I245*H245,2)</f>
        <v>0</v>
      </c>
      <c r="K245" s="175" t="s">
        <v>136</v>
      </c>
      <c r="L245" s="39"/>
      <c r="M245" s="180" t="s">
        <v>3</v>
      </c>
      <c r="N245" s="181" t="s">
        <v>48</v>
      </c>
      <c r="O245" s="72"/>
      <c r="P245" s="182">
        <f>O245*H245</f>
        <v>0</v>
      </c>
      <c r="Q245" s="182">
        <v>0</v>
      </c>
      <c r="R245" s="182">
        <f>Q245*H245</f>
        <v>0</v>
      </c>
      <c r="S245" s="182">
        <v>0</v>
      </c>
      <c r="T245" s="183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84" t="s">
        <v>137</v>
      </c>
      <c r="AT245" s="184" t="s">
        <v>132</v>
      </c>
      <c r="AU245" s="184" t="s">
        <v>85</v>
      </c>
      <c r="AY245" s="18" t="s">
        <v>129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8" t="s">
        <v>83</v>
      </c>
      <c r="BK245" s="185">
        <f>ROUND(I245*H245,2)</f>
        <v>0</v>
      </c>
      <c r="BL245" s="18" t="s">
        <v>137</v>
      </c>
      <c r="BM245" s="184" t="s">
        <v>563</v>
      </c>
    </row>
    <row r="246" s="13" customFormat="1">
      <c r="A246" s="13"/>
      <c r="B246" s="186"/>
      <c r="C246" s="13"/>
      <c r="D246" s="187" t="s">
        <v>139</v>
      </c>
      <c r="E246" s="188" t="s">
        <v>3</v>
      </c>
      <c r="F246" s="189" t="s">
        <v>140</v>
      </c>
      <c r="G246" s="13"/>
      <c r="H246" s="188" t="s">
        <v>3</v>
      </c>
      <c r="I246" s="190"/>
      <c r="J246" s="13"/>
      <c r="K246" s="13"/>
      <c r="L246" s="186"/>
      <c r="M246" s="191"/>
      <c r="N246" s="192"/>
      <c r="O246" s="192"/>
      <c r="P246" s="192"/>
      <c r="Q246" s="192"/>
      <c r="R246" s="192"/>
      <c r="S246" s="192"/>
      <c r="T246" s="19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8" t="s">
        <v>139</v>
      </c>
      <c r="AU246" s="188" t="s">
        <v>85</v>
      </c>
      <c r="AV246" s="13" t="s">
        <v>83</v>
      </c>
      <c r="AW246" s="13" t="s">
        <v>39</v>
      </c>
      <c r="AX246" s="13" t="s">
        <v>77</v>
      </c>
      <c r="AY246" s="188" t="s">
        <v>129</v>
      </c>
    </row>
    <row r="247" s="14" customFormat="1">
      <c r="A247" s="14"/>
      <c r="B247" s="194"/>
      <c r="C247" s="14"/>
      <c r="D247" s="187" t="s">
        <v>139</v>
      </c>
      <c r="E247" s="195" t="s">
        <v>3</v>
      </c>
      <c r="F247" s="196" t="s">
        <v>564</v>
      </c>
      <c r="G247" s="14"/>
      <c r="H247" s="197">
        <v>3</v>
      </c>
      <c r="I247" s="198"/>
      <c r="J247" s="14"/>
      <c r="K247" s="14"/>
      <c r="L247" s="194"/>
      <c r="M247" s="199"/>
      <c r="N247" s="200"/>
      <c r="O247" s="200"/>
      <c r="P247" s="200"/>
      <c r="Q247" s="200"/>
      <c r="R247" s="200"/>
      <c r="S247" s="200"/>
      <c r="T247" s="20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95" t="s">
        <v>139</v>
      </c>
      <c r="AU247" s="195" t="s">
        <v>85</v>
      </c>
      <c r="AV247" s="14" t="s">
        <v>85</v>
      </c>
      <c r="AW247" s="14" t="s">
        <v>39</v>
      </c>
      <c r="AX247" s="14" t="s">
        <v>83</v>
      </c>
      <c r="AY247" s="195" t="s">
        <v>129</v>
      </c>
    </row>
    <row r="248" s="2" customFormat="1" ht="24.15" customHeight="1">
      <c r="A248" s="38"/>
      <c r="B248" s="172"/>
      <c r="C248" s="173" t="s">
        <v>399</v>
      </c>
      <c r="D248" s="173" t="s">
        <v>132</v>
      </c>
      <c r="E248" s="174" t="s">
        <v>565</v>
      </c>
      <c r="F248" s="175" t="s">
        <v>566</v>
      </c>
      <c r="G248" s="176" t="s">
        <v>135</v>
      </c>
      <c r="H248" s="177">
        <v>1</v>
      </c>
      <c r="I248" s="178"/>
      <c r="J248" s="179">
        <f>ROUND(I248*H248,2)</f>
        <v>0</v>
      </c>
      <c r="K248" s="175" t="s">
        <v>136</v>
      </c>
      <c r="L248" s="39"/>
      <c r="M248" s="180" t="s">
        <v>3</v>
      </c>
      <c r="N248" s="181" t="s">
        <v>48</v>
      </c>
      <c r="O248" s="72"/>
      <c r="P248" s="182">
        <f>O248*H248</f>
        <v>0</v>
      </c>
      <c r="Q248" s="182">
        <v>0</v>
      </c>
      <c r="R248" s="182">
        <f>Q248*H248</f>
        <v>0</v>
      </c>
      <c r="S248" s="182">
        <v>0</v>
      </c>
      <c r="T248" s="183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84" t="s">
        <v>137</v>
      </c>
      <c r="AT248" s="184" t="s">
        <v>132</v>
      </c>
      <c r="AU248" s="184" t="s">
        <v>85</v>
      </c>
      <c r="AY248" s="18" t="s">
        <v>129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8" t="s">
        <v>83</v>
      </c>
      <c r="BK248" s="185">
        <f>ROUND(I248*H248,2)</f>
        <v>0</v>
      </c>
      <c r="BL248" s="18" t="s">
        <v>137</v>
      </c>
      <c r="BM248" s="184" t="s">
        <v>567</v>
      </c>
    </row>
    <row r="249" s="13" customFormat="1">
      <c r="A249" s="13"/>
      <c r="B249" s="186"/>
      <c r="C249" s="13"/>
      <c r="D249" s="187" t="s">
        <v>139</v>
      </c>
      <c r="E249" s="188" t="s">
        <v>3</v>
      </c>
      <c r="F249" s="189" t="s">
        <v>140</v>
      </c>
      <c r="G249" s="13"/>
      <c r="H249" s="188" t="s">
        <v>3</v>
      </c>
      <c r="I249" s="190"/>
      <c r="J249" s="13"/>
      <c r="K249" s="13"/>
      <c r="L249" s="186"/>
      <c r="M249" s="191"/>
      <c r="N249" s="192"/>
      <c r="O249" s="192"/>
      <c r="P249" s="192"/>
      <c r="Q249" s="192"/>
      <c r="R249" s="192"/>
      <c r="S249" s="192"/>
      <c r="T249" s="19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8" t="s">
        <v>139</v>
      </c>
      <c r="AU249" s="188" t="s">
        <v>85</v>
      </c>
      <c r="AV249" s="13" t="s">
        <v>83</v>
      </c>
      <c r="AW249" s="13" t="s">
        <v>39</v>
      </c>
      <c r="AX249" s="13" t="s">
        <v>77</v>
      </c>
      <c r="AY249" s="188" t="s">
        <v>129</v>
      </c>
    </row>
    <row r="250" s="14" customFormat="1">
      <c r="A250" s="14"/>
      <c r="B250" s="194"/>
      <c r="C250" s="14"/>
      <c r="D250" s="187" t="s">
        <v>139</v>
      </c>
      <c r="E250" s="195" t="s">
        <v>3</v>
      </c>
      <c r="F250" s="196" t="s">
        <v>568</v>
      </c>
      <c r="G250" s="14"/>
      <c r="H250" s="197">
        <v>1</v>
      </c>
      <c r="I250" s="198"/>
      <c r="J250" s="14"/>
      <c r="K250" s="14"/>
      <c r="L250" s="194"/>
      <c r="M250" s="199"/>
      <c r="N250" s="200"/>
      <c r="O250" s="200"/>
      <c r="P250" s="200"/>
      <c r="Q250" s="200"/>
      <c r="R250" s="200"/>
      <c r="S250" s="200"/>
      <c r="T250" s="20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195" t="s">
        <v>139</v>
      </c>
      <c r="AU250" s="195" t="s">
        <v>85</v>
      </c>
      <c r="AV250" s="14" t="s">
        <v>85</v>
      </c>
      <c r="AW250" s="14" t="s">
        <v>39</v>
      </c>
      <c r="AX250" s="14" t="s">
        <v>83</v>
      </c>
      <c r="AY250" s="195" t="s">
        <v>129</v>
      </c>
    </row>
    <row r="251" s="2" customFormat="1" ht="24.15" customHeight="1">
      <c r="A251" s="38"/>
      <c r="B251" s="172"/>
      <c r="C251" s="173" t="s">
        <v>404</v>
      </c>
      <c r="D251" s="173" t="s">
        <v>132</v>
      </c>
      <c r="E251" s="174" t="s">
        <v>328</v>
      </c>
      <c r="F251" s="175" t="s">
        <v>329</v>
      </c>
      <c r="G251" s="176" t="s">
        <v>135</v>
      </c>
      <c r="H251" s="177">
        <v>1</v>
      </c>
      <c r="I251" s="178"/>
      <c r="J251" s="179">
        <f>ROUND(I251*H251,2)</f>
        <v>0</v>
      </c>
      <c r="K251" s="175" t="s">
        <v>136</v>
      </c>
      <c r="L251" s="39"/>
      <c r="M251" s="180" t="s">
        <v>3</v>
      </c>
      <c r="N251" s="181" t="s">
        <v>48</v>
      </c>
      <c r="O251" s="72"/>
      <c r="P251" s="182">
        <f>O251*H251</f>
        <v>0</v>
      </c>
      <c r="Q251" s="182">
        <v>0</v>
      </c>
      <c r="R251" s="182">
        <f>Q251*H251</f>
        <v>0</v>
      </c>
      <c r="S251" s="182">
        <v>0</v>
      </c>
      <c r="T251" s="183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84" t="s">
        <v>137</v>
      </c>
      <c r="AT251" s="184" t="s">
        <v>132</v>
      </c>
      <c r="AU251" s="184" t="s">
        <v>85</v>
      </c>
      <c r="AY251" s="18" t="s">
        <v>129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8" t="s">
        <v>83</v>
      </c>
      <c r="BK251" s="185">
        <f>ROUND(I251*H251,2)</f>
        <v>0</v>
      </c>
      <c r="BL251" s="18" t="s">
        <v>137</v>
      </c>
      <c r="BM251" s="184" t="s">
        <v>569</v>
      </c>
    </row>
    <row r="252" s="13" customFormat="1">
      <c r="A252" s="13"/>
      <c r="B252" s="186"/>
      <c r="C252" s="13"/>
      <c r="D252" s="187" t="s">
        <v>139</v>
      </c>
      <c r="E252" s="188" t="s">
        <v>3</v>
      </c>
      <c r="F252" s="189" t="s">
        <v>140</v>
      </c>
      <c r="G252" s="13"/>
      <c r="H252" s="188" t="s">
        <v>3</v>
      </c>
      <c r="I252" s="190"/>
      <c r="J252" s="13"/>
      <c r="K252" s="13"/>
      <c r="L252" s="186"/>
      <c r="M252" s="191"/>
      <c r="N252" s="192"/>
      <c r="O252" s="192"/>
      <c r="P252" s="192"/>
      <c r="Q252" s="192"/>
      <c r="R252" s="192"/>
      <c r="S252" s="192"/>
      <c r="T252" s="19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8" t="s">
        <v>139</v>
      </c>
      <c r="AU252" s="188" t="s">
        <v>85</v>
      </c>
      <c r="AV252" s="13" t="s">
        <v>83</v>
      </c>
      <c r="AW252" s="13" t="s">
        <v>39</v>
      </c>
      <c r="AX252" s="13" t="s">
        <v>77</v>
      </c>
      <c r="AY252" s="188" t="s">
        <v>129</v>
      </c>
    </row>
    <row r="253" s="14" customFormat="1">
      <c r="A253" s="14"/>
      <c r="B253" s="194"/>
      <c r="C253" s="14"/>
      <c r="D253" s="187" t="s">
        <v>139</v>
      </c>
      <c r="E253" s="195" t="s">
        <v>3</v>
      </c>
      <c r="F253" s="196" t="s">
        <v>331</v>
      </c>
      <c r="G253" s="14"/>
      <c r="H253" s="197">
        <v>1</v>
      </c>
      <c r="I253" s="198"/>
      <c r="J253" s="14"/>
      <c r="K253" s="14"/>
      <c r="L253" s="194"/>
      <c r="M253" s="199"/>
      <c r="N253" s="200"/>
      <c r="O253" s="200"/>
      <c r="P253" s="200"/>
      <c r="Q253" s="200"/>
      <c r="R253" s="200"/>
      <c r="S253" s="200"/>
      <c r="T253" s="20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195" t="s">
        <v>139</v>
      </c>
      <c r="AU253" s="195" t="s">
        <v>85</v>
      </c>
      <c r="AV253" s="14" t="s">
        <v>85</v>
      </c>
      <c r="AW253" s="14" t="s">
        <v>39</v>
      </c>
      <c r="AX253" s="14" t="s">
        <v>83</v>
      </c>
      <c r="AY253" s="195" t="s">
        <v>129</v>
      </c>
    </row>
    <row r="254" s="12" customFormat="1" ht="22.8" customHeight="1">
      <c r="A254" s="12"/>
      <c r="B254" s="159"/>
      <c r="C254" s="12"/>
      <c r="D254" s="160" t="s">
        <v>76</v>
      </c>
      <c r="E254" s="170" t="s">
        <v>432</v>
      </c>
      <c r="F254" s="170" t="s">
        <v>433</v>
      </c>
      <c r="G254" s="12"/>
      <c r="H254" s="12"/>
      <c r="I254" s="162"/>
      <c r="J254" s="171">
        <f>BK254</f>
        <v>0</v>
      </c>
      <c r="K254" s="12"/>
      <c r="L254" s="159"/>
      <c r="M254" s="164"/>
      <c r="N254" s="165"/>
      <c r="O254" s="165"/>
      <c r="P254" s="166">
        <f>SUM(P255:P272)</f>
        <v>0</v>
      </c>
      <c r="Q254" s="165"/>
      <c r="R254" s="166">
        <f>SUM(R255:R272)</f>
        <v>0</v>
      </c>
      <c r="S254" s="165"/>
      <c r="T254" s="167">
        <f>SUM(T255:T272)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60" t="s">
        <v>128</v>
      </c>
      <c r="AT254" s="168" t="s">
        <v>76</v>
      </c>
      <c r="AU254" s="168" t="s">
        <v>83</v>
      </c>
      <c r="AY254" s="160" t="s">
        <v>129</v>
      </c>
      <c r="BK254" s="169">
        <f>SUM(BK255:BK272)</f>
        <v>0</v>
      </c>
    </row>
    <row r="255" s="2" customFormat="1" ht="16.5" customHeight="1">
      <c r="A255" s="38"/>
      <c r="B255" s="172"/>
      <c r="C255" s="213" t="s">
        <v>412</v>
      </c>
      <c r="D255" s="213" t="s">
        <v>435</v>
      </c>
      <c r="E255" s="214" t="s">
        <v>436</v>
      </c>
      <c r="F255" s="215" t="s">
        <v>437</v>
      </c>
      <c r="G255" s="216" t="s">
        <v>135</v>
      </c>
      <c r="H255" s="217">
        <v>10</v>
      </c>
      <c r="I255" s="218"/>
      <c r="J255" s="219">
        <f>ROUND(I255*H255,2)</f>
        <v>0</v>
      </c>
      <c r="K255" s="215" t="s">
        <v>136</v>
      </c>
      <c r="L255" s="220"/>
      <c r="M255" s="221" t="s">
        <v>3</v>
      </c>
      <c r="N255" s="222" t="s">
        <v>48</v>
      </c>
      <c r="O255" s="72"/>
      <c r="P255" s="182">
        <f>O255*H255</f>
        <v>0</v>
      </c>
      <c r="Q255" s="182">
        <v>0</v>
      </c>
      <c r="R255" s="182">
        <f>Q255*H255</f>
        <v>0</v>
      </c>
      <c r="S255" s="182">
        <v>0</v>
      </c>
      <c r="T255" s="183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84" t="s">
        <v>438</v>
      </c>
      <c r="AT255" s="184" t="s">
        <v>435</v>
      </c>
      <c r="AU255" s="184" t="s">
        <v>85</v>
      </c>
      <c r="AY255" s="18" t="s">
        <v>129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8" t="s">
        <v>83</v>
      </c>
      <c r="BK255" s="185">
        <f>ROUND(I255*H255,2)</f>
        <v>0</v>
      </c>
      <c r="BL255" s="18" t="s">
        <v>438</v>
      </c>
      <c r="BM255" s="184" t="s">
        <v>570</v>
      </c>
    </row>
    <row r="256" s="13" customFormat="1">
      <c r="A256" s="13"/>
      <c r="B256" s="186"/>
      <c r="C256" s="13"/>
      <c r="D256" s="187" t="s">
        <v>139</v>
      </c>
      <c r="E256" s="188" t="s">
        <v>3</v>
      </c>
      <c r="F256" s="189" t="s">
        <v>140</v>
      </c>
      <c r="G256" s="13"/>
      <c r="H256" s="188" t="s">
        <v>3</v>
      </c>
      <c r="I256" s="190"/>
      <c r="J256" s="13"/>
      <c r="K256" s="13"/>
      <c r="L256" s="186"/>
      <c r="M256" s="191"/>
      <c r="N256" s="192"/>
      <c r="O256" s="192"/>
      <c r="P256" s="192"/>
      <c r="Q256" s="192"/>
      <c r="R256" s="192"/>
      <c r="S256" s="192"/>
      <c r="T256" s="19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88" t="s">
        <v>139</v>
      </c>
      <c r="AU256" s="188" t="s">
        <v>85</v>
      </c>
      <c r="AV256" s="13" t="s">
        <v>83</v>
      </c>
      <c r="AW256" s="13" t="s">
        <v>39</v>
      </c>
      <c r="AX256" s="13" t="s">
        <v>77</v>
      </c>
      <c r="AY256" s="188" t="s">
        <v>129</v>
      </c>
    </row>
    <row r="257" s="14" customFormat="1">
      <c r="A257" s="14"/>
      <c r="B257" s="194"/>
      <c r="C257" s="14"/>
      <c r="D257" s="187" t="s">
        <v>139</v>
      </c>
      <c r="E257" s="195" t="s">
        <v>3</v>
      </c>
      <c r="F257" s="196" t="s">
        <v>445</v>
      </c>
      <c r="G257" s="14"/>
      <c r="H257" s="197">
        <v>10</v>
      </c>
      <c r="I257" s="198"/>
      <c r="J257" s="14"/>
      <c r="K257" s="14"/>
      <c r="L257" s="194"/>
      <c r="M257" s="199"/>
      <c r="N257" s="200"/>
      <c r="O257" s="200"/>
      <c r="P257" s="200"/>
      <c r="Q257" s="200"/>
      <c r="R257" s="200"/>
      <c r="S257" s="200"/>
      <c r="T257" s="20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5" t="s">
        <v>139</v>
      </c>
      <c r="AU257" s="195" t="s">
        <v>85</v>
      </c>
      <c r="AV257" s="14" t="s">
        <v>85</v>
      </c>
      <c r="AW257" s="14" t="s">
        <v>39</v>
      </c>
      <c r="AX257" s="14" t="s">
        <v>83</v>
      </c>
      <c r="AY257" s="195" t="s">
        <v>129</v>
      </c>
    </row>
    <row r="258" s="2" customFormat="1" ht="16.5" customHeight="1">
      <c r="A258" s="38"/>
      <c r="B258" s="172"/>
      <c r="C258" s="213" t="s">
        <v>415</v>
      </c>
      <c r="D258" s="213" t="s">
        <v>435</v>
      </c>
      <c r="E258" s="214" t="s">
        <v>442</v>
      </c>
      <c r="F258" s="215" t="s">
        <v>443</v>
      </c>
      <c r="G258" s="216" t="s">
        <v>135</v>
      </c>
      <c r="H258" s="217">
        <v>10</v>
      </c>
      <c r="I258" s="218"/>
      <c r="J258" s="219">
        <f>ROUND(I258*H258,2)</f>
        <v>0</v>
      </c>
      <c r="K258" s="215" t="s">
        <v>136</v>
      </c>
      <c r="L258" s="220"/>
      <c r="M258" s="221" t="s">
        <v>3</v>
      </c>
      <c r="N258" s="222" t="s">
        <v>48</v>
      </c>
      <c r="O258" s="72"/>
      <c r="P258" s="182">
        <f>O258*H258</f>
        <v>0</v>
      </c>
      <c r="Q258" s="182">
        <v>0</v>
      </c>
      <c r="R258" s="182">
        <f>Q258*H258</f>
        <v>0</v>
      </c>
      <c r="S258" s="182">
        <v>0</v>
      </c>
      <c r="T258" s="183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84" t="s">
        <v>438</v>
      </c>
      <c r="AT258" s="184" t="s">
        <v>435</v>
      </c>
      <c r="AU258" s="184" t="s">
        <v>85</v>
      </c>
      <c r="AY258" s="18" t="s">
        <v>129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8" t="s">
        <v>83</v>
      </c>
      <c r="BK258" s="185">
        <f>ROUND(I258*H258,2)</f>
        <v>0</v>
      </c>
      <c r="BL258" s="18" t="s">
        <v>438</v>
      </c>
      <c r="BM258" s="184" t="s">
        <v>571</v>
      </c>
    </row>
    <row r="259" s="13" customFormat="1">
      <c r="A259" s="13"/>
      <c r="B259" s="186"/>
      <c r="C259" s="13"/>
      <c r="D259" s="187" t="s">
        <v>139</v>
      </c>
      <c r="E259" s="188" t="s">
        <v>3</v>
      </c>
      <c r="F259" s="189" t="s">
        <v>140</v>
      </c>
      <c r="G259" s="13"/>
      <c r="H259" s="188" t="s">
        <v>3</v>
      </c>
      <c r="I259" s="190"/>
      <c r="J259" s="13"/>
      <c r="K259" s="13"/>
      <c r="L259" s="186"/>
      <c r="M259" s="191"/>
      <c r="N259" s="192"/>
      <c r="O259" s="192"/>
      <c r="P259" s="192"/>
      <c r="Q259" s="192"/>
      <c r="R259" s="192"/>
      <c r="S259" s="192"/>
      <c r="T259" s="19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8" t="s">
        <v>139</v>
      </c>
      <c r="AU259" s="188" t="s">
        <v>85</v>
      </c>
      <c r="AV259" s="13" t="s">
        <v>83</v>
      </c>
      <c r="AW259" s="13" t="s">
        <v>39</v>
      </c>
      <c r="AX259" s="13" t="s">
        <v>77</v>
      </c>
      <c r="AY259" s="188" t="s">
        <v>129</v>
      </c>
    </row>
    <row r="260" s="14" customFormat="1">
      <c r="A260" s="14"/>
      <c r="B260" s="194"/>
      <c r="C260" s="14"/>
      <c r="D260" s="187" t="s">
        <v>139</v>
      </c>
      <c r="E260" s="195" t="s">
        <v>3</v>
      </c>
      <c r="F260" s="196" t="s">
        <v>445</v>
      </c>
      <c r="G260" s="14"/>
      <c r="H260" s="197">
        <v>10</v>
      </c>
      <c r="I260" s="198"/>
      <c r="J260" s="14"/>
      <c r="K260" s="14"/>
      <c r="L260" s="194"/>
      <c r="M260" s="199"/>
      <c r="N260" s="200"/>
      <c r="O260" s="200"/>
      <c r="P260" s="200"/>
      <c r="Q260" s="200"/>
      <c r="R260" s="200"/>
      <c r="S260" s="200"/>
      <c r="T260" s="20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195" t="s">
        <v>139</v>
      </c>
      <c r="AU260" s="195" t="s">
        <v>85</v>
      </c>
      <c r="AV260" s="14" t="s">
        <v>85</v>
      </c>
      <c r="AW260" s="14" t="s">
        <v>39</v>
      </c>
      <c r="AX260" s="14" t="s">
        <v>83</v>
      </c>
      <c r="AY260" s="195" t="s">
        <v>129</v>
      </c>
    </row>
    <row r="261" s="2" customFormat="1" ht="16.5" customHeight="1">
      <c r="A261" s="38"/>
      <c r="B261" s="172"/>
      <c r="C261" s="213" t="s">
        <v>422</v>
      </c>
      <c r="D261" s="213" t="s">
        <v>435</v>
      </c>
      <c r="E261" s="214" t="s">
        <v>455</v>
      </c>
      <c r="F261" s="215" t="s">
        <v>456</v>
      </c>
      <c r="G261" s="216" t="s">
        <v>135</v>
      </c>
      <c r="H261" s="217">
        <v>10</v>
      </c>
      <c r="I261" s="218"/>
      <c r="J261" s="219">
        <f>ROUND(I261*H261,2)</f>
        <v>0</v>
      </c>
      <c r="K261" s="215" t="s">
        <v>136</v>
      </c>
      <c r="L261" s="220"/>
      <c r="M261" s="221" t="s">
        <v>3</v>
      </c>
      <c r="N261" s="222" t="s">
        <v>48</v>
      </c>
      <c r="O261" s="72"/>
      <c r="P261" s="182">
        <f>O261*H261</f>
        <v>0</v>
      </c>
      <c r="Q261" s="182">
        <v>0</v>
      </c>
      <c r="R261" s="182">
        <f>Q261*H261</f>
        <v>0</v>
      </c>
      <c r="S261" s="182">
        <v>0</v>
      </c>
      <c r="T261" s="183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84" t="s">
        <v>438</v>
      </c>
      <c r="AT261" s="184" t="s">
        <v>435</v>
      </c>
      <c r="AU261" s="184" t="s">
        <v>85</v>
      </c>
      <c r="AY261" s="18" t="s">
        <v>129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18" t="s">
        <v>83</v>
      </c>
      <c r="BK261" s="185">
        <f>ROUND(I261*H261,2)</f>
        <v>0</v>
      </c>
      <c r="BL261" s="18" t="s">
        <v>438</v>
      </c>
      <c r="BM261" s="184" t="s">
        <v>572</v>
      </c>
    </row>
    <row r="262" s="13" customFormat="1">
      <c r="A262" s="13"/>
      <c r="B262" s="186"/>
      <c r="C262" s="13"/>
      <c r="D262" s="187" t="s">
        <v>139</v>
      </c>
      <c r="E262" s="188" t="s">
        <v>3</v>
      </c>
      <c r="F262" s="189" t="s">
        <v>140</v>
      </c>
      <c r="G262" s="13"/>
      <c r="H262" s="188" t="s">
        <v>3</v>
      </c>
      <c r="I262" s="190"/>
      <c r="J262" s="13"/>
      <c r="K262" s="13"/>
      <c r="L262" s="186"/>
      <c r="M262" s="191"/>
      <c r="N262" s="192"/>
      <c r="O262" s="192"/>
      <c r="P262" s="192"/>
      <c r="Q262" s="192"/>
      <c r="R262" s="192"/>
      <c r="S262" s="192"/>
      <c r="T262" s="19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88" t="s">
        <v>139</v>
      </c>
      <c r="AU262" s="188" t="s">
        <v>85</v>
      </c>
      <c r="AV262" s="13" t="s">
        <v>83</v>
      </c>
      <c r="AW262" s="13" t="s">
        <v>39</v>
      </c>
      <c r="AX262" s="13" t="s">
        <v>77</v>
      </c>
      <c r="AY262" s="188" t="s">
        <v>129</v>
      </c>
    </row>
    <row r="263" s="14" customFormat="1">
      <c r="A263" s="14"/>
      <c r="B263" s="194"/>
      <c r="C263" s="14"/>
      <c r="D263" s="187" t="s">
        <v>139</v>
      </c>
      <c r="E263" s="195" t="s">
        <v>3</v>
      </c>
      <c r="F263" s="196" t="s">
        <v>445</v>
      </c>
      <c r="G263" s="14"/>
      <c r="H263" s="197">
        <v>10</v>
      </c>
      <c r="I263" s="198"/>
      <c r="J263" s="14"/>
      <c r="K263" s="14"/>
      <c r="L263" s="194"/>
      <c r="M263" s="199"/>
      <c r="N263" s="200"/>
      <c r="O263" s="200"/>
      <c r="P263" s="200"/>
      <c r="Q263" s="200"/>
      <c r="R263" s="200"/>
      <c r="S263" s="200"/>
      <c r="T263" s="20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5" t="s">
        <v>139</v>
      </c>
      <c r="AU263" s="195" t="s">
        <v>85</v>
      </c>
      <c r="AV263" s="14" t="s">
        <v>85</v>
      </c>
      <c r="AW263" s="14" t="s">
        <v>39</v>
      </c>
      <c r="AX263" s="14" t="s">
        <v>83</v>
      </c>
      <c r="AY263" s="195" t="s">
        <v>129</v>
      </c>
    </row>
    <row r="264" s="2" customFormat="1" ht="16.5" customHeight="1">
      <c r="A264" s="38"/>
      <c r="B264" s="172"/>
      <c r="C264" s="213" t="s">
        <v>427</v>
      </c>
      <c r="D264" s="213" t="s">
        <v>435</v>
      </c>
      <c r="E264" s="214" t="s">
        <v>459</v>
      </c>
      <c r="F264" s="215" t="s">
        <v>460</v>
      </c>
      <c r="G264" s="216" t="s">
        <v>135</v>
      </c>
      <c r="H264" s="217">
        <v>20</v>
      </c>
      <c r="I264" s="218"/>
      <c r="J264" s="219">
        <f>ROUND(I264*H264,2)</f>
        <v>0</v>
      </c>
      <c r="K264" s="215" t="s">
        <v>136</v>
      </c>
      <c r="L264" s="220"/>
      <c r="M264" s="221" t="s">
        <v>3</v>
      </c>
      <c r="N264" s="222" t="s">
        <v>48</v>
      </c>
      <c r="O264" s="72"/>
      <c r="P264" s="182">
        <f>O264*H264</f>
        <v>0</v>
      </c>
      <c r="Q264" s="182">
        <v>0</v>
      </c>
      <c r="R264" s="182">
        <f>Q264*H264</f>
        <v>0</v>
      </c>
      <c r="S264" s="182">
        <v>0</v>
      </c>
      <c r="T264" s="183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84" t="s">
        <v>438</v>
      </c>
      <c r="AT264" s="184" t="s">
        <v>435</v>
      </c>
      <c r="AU264" s="184" t="s">
        <v>85</v>
      </c>
      <c r="AY264" s="18" t="s">
        <v>129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18" t="s">
        <v>83</v>
      </c>
      <c r="BK264" s="185">
        <f>ROUND(I264*H264,2)</f>
        <v>0</v>
      </c>
      <c r="BL264" s="18" t="s">
        <v>438</v>
      </c>
      <c r="BM264" s="184" t="s">
        <v>573</v>
      </c>
    </row>
    <row r="265" s="13" customFormat="1">
      <c r="A265" s="13"/>
      <c r="B265" s="186"/>
      <c r="C265" s="13"/>
      <c r="D265" s="187" t="s">
        <v>139</v>
      </c>
      <c r="E265" s="188" t="s">
        <v>3</v>
      </c>
      <c r="F265" s="189" t="s">
        <v>140</v>
      </c>
      <c r="G265" s="13"/>
      <c r="H265" s="188" t="s">
        <v>3</v>
      </c>
      <c r="I265" s="190"/>
      <c r="J265" s="13"/>
      <c r="K265" s="13"/>
      <c r="L265" s="186"/>
      <c r="M265" s="191"/>
      <c r="N265" s="192"/>
      <c r="O265" s="192"/>
      <c r="P265" s="192"/>
      <c r="Q265" s="192"/>
      <c r="R265" s="192"/>
      <c r="S265" s="192"/>
      <c r="T265" s="19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88" t="s">
        <v>139</v>
      </c>
      <c r="AU265" s="188" t="s">
        <v>85</v>
      </c>
      <c r="AV265" s="13" t="s">
        <v>83</v>
      </c>
      <c r="AW265" s="13" t="s">
        <v>39</v>
      </c>
      <c r="AX265" s="13" t="s">
        <v>77</v>
      </c>
      <c r="AY265" s="188" t="s">
        <v>129</v>
      </c>
    </row>
    <row r="266" s="14" customFormat="1">
      <c r="A266" s="14"/>
      <c r="B266" s="194"/>
      <c r="C266" s="14"/>
      <c r="D266" s="187" t="s">
        <v>139</v>
      </c>
      <c r="E266" s="195" t="s">
        <v>3</v>
      </c>
      <c r="F266" s="196" t="s">
        <v>440</v>
      </c>
      <c r="G266" s="14"/>
      <c r="H266" s="197">
        <v>20</v>
      </c>
      <c r="I266" s="198"/>
      <c r="J266" s="14"/>
      <c r="K266" s="14"/>
      <c r="L266" s="194"/>
      <c r="M266" s="199"/>
      <c r="N266" s="200"/>
      <c r="O266" s="200"/>
      <c r="P266" s="200"/>
      <c r="Q266" s="200"/>
      <c r="R266" s="200"/>
      <c r="S266" s="200"/>
      <c r="T266" s="20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95" t="s">
        <v>139</v>
      </c>
      <c r="AU266" s="195" t="s">
        <v>85</v>
      </c>
      <c r="AV266" s="14" t="s">
        <v>85</v>
      </c>
      <c r="AW266" s="14" t="s">
        <v>39</v>
      </c>
      <c r="AX266" s="14" t="s">
        <v>83</v>
      </c>
      <c r="AY266" s="195" t="s">
        <v>129</v>
      </c>
    </row>
    <row r="267" s="2" customFormat="1" ht="16.5" customHeight="1">
      <c r="A267" s="38"/>
      <c r="B267" s="172"/>
      <c r="C267" s="213" t="s">
        <v>434</v>
      </c>
      <c r="D267" s="213" t="s">
        <v>435</v>
      </c>
      <c r="E267" s="214" t="s">
        <v>464</v>
      </c>
      <c r="F267" s="215" t="s">
        <v>465</v>
      </c>
      <c r="G267" s="216" t="s">
        <v>135</v>
      </c>
      <c r="H267" s="217">
        <v>10</v>
      </c>
      <c r="I267" s="218"/>
      <c r="J267" s="219">
        <f>ROUND(I267*H267,2)</f>
        <v>0</v>
      </c>
      <c r="K267" s="215" t="s">
        <v>136</v>
      </c>
      <c r="L267" s="220"/>
      <c r="M267" s="221" t="s">
        <v>3</v>
      </c>
      <c r="N267" s="222" t="s">
        <v>48</v>
      </c>
      <c r="O267" s="72"/>
      <c r="P267" s="182">
        <f>O267*H267</f>
        <v>0</v>
      </c>
      <c r="Q267" s="182">
        <v>0</v>
      </c>
      <c r="R267" s="182">
        <f>Q267*H267</f>
        <v>0</v>
      </c>
      <c r="S267" s="182">
        <v>0</v>
      </c>
      <c r="T267" s="183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84" t="s">
        <v>438</v>
      </c>
      <c r="AT267" s="184" t="s">
        <v>435</v>
      </c>
      <c r="AU267" s="184" t="s">
        <v>85</v>
      </c>
      <c r="AY267" s="18" t="s">
        <v>129</v>
      </c>
      <c r="BE267" s="185">
        <f>IF(N267="základní",J267,0)</f>
        <v>0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18" t="s">
        <v>83</v>
      </c>
      <c r="BK267" s="185">
        <f>ROUND(I267*H267,2)</f>
        <v>0</v>
      </c>
      <c r="BL267" s="18" t="s">
        <v>438</v>
      </c>
      <c r="BM267" s="184" t="s">
        <v>574</v>
      </c>
    </row>
    <row r="268" s="13" customFormat="1">
      <c r="A268" s="13"/>
      <c r="B268" s="186"/>
      <c r="C268" s="13"/>
      <c r="D268" s="187" t="s">
        <v>139</v>
      </c>
      <c r="E268" s="188" t="s">
        <v>3</v>
      </c>
      <c r="F268" s="189" t="s">
        <v>140</v>
      </c>
      <c r="G268" s="13"/>
      <c r="H268" s="188" t="s">
        <v>3</v>
      </c>
      <c r="I268" s="190"/>
      <c r="J268" s="13"/>
      <c r="K268" s="13"/>
      <c r="L268" s="186"/>
      <c r="M268" s="191"/>
      <c r="N268" s="192"/>
      <c r="O268" s="192"/>
      <c r="P268" s="192"/>
      <c r="Q268" s="192"/>
      <c r="R268" s="192"/>
      <c r="S268" s="192"/>
      <c r="T268" s="19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8" t="s">
        <v>139</v>
      </c>
      <c r="AU268" s="188" t="s">
        <v>85</v>
      </c>
      <c r="AV268" s="13" t="s">
        <v>83</v>
      </c>
      <c r="AW268" s="13" t="s">
        <v>39</v>
      </c>
      <c r="AX268" s="13" t="s">
        <v>77</v>
      </c>
      <c r="AY268" s="188" t="s">
        <v>129</v>
      </c>
    </row>
    <row r="269" s="14" customFormat="1">
      <c r="A269" s="14"/>
      <c r="B269" s="194"/>
      <c r="C269" s="14"/>
      <c r="D269" s="187" t="s">
        <v>139</v>
      </c>
      <c r="E269" s="195" t="s">
        <v>3</v>
      </c>
      <c r="F269" s="196" t="s">
        <v>445</v>
      </c>
      <c r="G269" s="14"/>
      <c r="H269" s="197">
        <v>10</v>
      </c>
      <c r="I269" s="198"/>
      <c r="J269" s="14"/>
      <c r="K269" s="14"/>
      <c r="L269" s="194"/>
      <c r="M269" s="199"/>
      <c r="N269" s="200"/>
      <c r="O269" s="200"/>
      <c r="P269" s="200"/>
      <c r="Q269" s="200"/>
      <c r="R269" s="200"/>
      <c r="S269" s="200"/>
      <c r="T269" s="20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95" t="s">
        <v>139</v>
      </c>
      <c r="AU269" s="195" t="s">
        <v>85</v>
      </c>
      <c r="AV269" s="14" t="s">
        <v>85</v>
      </c>
      <c r="AW269" s="14" t="s">
        <v>39</v>
      </c>
      <c r="AX269" s="14" t="s">
        <v>83</v>
      </c>
      <c r="AY269" s="195" t="s">
        <v>129</v>
      </c>
    </row>
    <row r="270" s="2" customFormat="1" ht="16.5" customHeight="1">
      <c r="A270" s="38"/>
      <c r="B270" s="172"/>
      <c r="C270" s="213" t="s">
        <v>441</v>
      </c>
      <c r="D270" s="213" t="s">
        <v>435</v>
      </c>
      <c r="E270" s="214" t="s">
        <v>468</v>
      </c>
      <c r="F270" s="215" t="s">
        <v>469</v>
      </c>
      <c r="G270" s="216" t="s">
        <v>135</v>
      </c>
      <c r="H270" s="217">
        <v>10</v>
      </c>
      <c r="I270" s="218"/>
      <c r="J270" s="219">
        <f>ROUND(I270*H270,2)</f>
        <v>0</v>
      </c>
      <c r="K270" s="215" t="s">
        <v>136</v>
      </c>
      <c r="L270" s="220"/>
      <c r="M270" s="221" t="s">
        <v>3</v>
      </c>
      <c r="N270" s="222" t="s">
        <v>48</v>
      </c>
      <c r="O270" s="72"/>
      <c r="P270" s="182">
        <f>O270*H270</f>
        <v>0</v>
      </c>
      <c r="Q270" s="182">
        <v>0</v>
      </c>
      <c r="R270" s="182">
        <f>Q270*H270</f>
        <v>0</v>
      </c>
      <c r="S270" s="182">
        <v>0</v>
      </c>
      <c r="T270" s="183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84" t="s">
        <v>438</v>
      </c>
      <c r="AT270" s="184" t="s">
        <v>435</v>
      </c>
      <c r="AU270" s="184" t="s">
        <v>85</v>
      </c>
      <c r="AY270" s="18" t="s">
        <v>129</v>
      </c>
      <c r="BE270" s="185">
        <f>IF(N270="základní",J270,0)</f>
        <v>0</v>
      </c>
      <c r="BF270" s="185">
        <f>IF(N270="snížená",J270,0)</f>
        <v>0</v>
      </c>
      <c r="BG270" s="185">
        <f>IF(N270="zákl. přenesená",J270,0)</f>
        <v>0</v>
      </c>
      <c r="BH270" s="185">
        <f>IF(N270="sníž. přenesená",J270,0)</f>
        <v>0</v>
      </c>
      <c r="BI270" s="185">
        <f>IF(N270="nulová",J270,0)</f>
        <v>0</v>
      </c>
      <c r="BJ270" s="18" t="s">
        <v>83</v>
      </c>
      <c r="BK270" s="185">
        <f>ROUND(I270*H270,2)</f>
        <v>0</v>
      </c>
      <c r="BL270" s="18" t="s">
        <v>438</v>
      </c>
      <c r="BM270" s="184" t="s">
        <v>575</v>
      </c>
    </row>
    <row r="271" s="13" customFormat="1">
      <c r="A271" s="13"/>
      <c r="B271" s="186"/>
      <c r="C271" s="13"/>
      <c r="D271" s="187" t="s">
        <v>139</v>
      </c>
      <c r="E271" s="188" t="s">
        <v>3</v>
      </c>
      <c r="F271" s="189" t="s">
        <v>140</v>
      </c>
      <c r="G271" s="13"/>
      <c r="H271" s="188" t="s">
        <v>3</v>
      </c>
      <c r="I271" s="190"/>
      <c r="J271" s="13"/>
      <c r="K271" s="13"/>
      <c r="L271" s="186"/>
      <c r="M271" s="191"/>
      <c r="N271" s="192"/>
      <c r="O271" s="192"/>
      <c r="P271" s="192"/>
      <c r="Q271" s="192"/>
      <c r="R271" s="192"/>
      <c r="S271" s="192"/>
      <c r="T271" s="19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8" t="s">
        <v>139</v>
      </c>
      <c r="AU271" s="188" t="s">
        <v>85</v>
      </c>
      <c r="AV271" s="13" t="s">
        <v>83</v>
      </c>
      <c r="AW271" s="13" t="s">
        <v>39</v>
      </c>
      <c r="AX271" s="13" t="s">
        <v>77</v>
      </c>
      <c r="AY271" s="188" t="s">
        <v>129</v>
      </c>
    </row>
    <row r="272" s="14" customFormat="1">
      <c r="A272" s="14"/>
      <c r="B272" s="194"/>
      <c r="C272" s="14"/>
      <c r="D272" s="187" t="s">
        <v>139</v>
      </c>
      <c r="E272" s="195" t="s">
        <v>3</v>
      </c>
      <c r="F272" s="196" t="s">
        <v>445</v>
      </c>
      <c r="G272" s="14"/>
      <c r="H272" s="197">
        <v>10</v>
      </c>
      <c r="I272" s="198"/>
      <c r="J272" s="14"/>
      <c r="K272" s="14"/>
      <c r="L272" s="194"/>
      <c r="M272" s="199"/>
      <c r="N272" s="200"/>
      <c r="O272" s="200"/>
      <c r="P272" s="200"/>
      <c r="Q272" s="200"/>
      <c r="R272" s="200"/>
      <c r="S272" s="200"/>
      <c r="T272" s="20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95" t="s">
        <v>139</v>
      </c>
      <c r="AU272" s="195" t="s">
        <v>85</v>
      </c>
      <c r="AV272" s="14" t="s">
        <v>85</v>
      </c>
      <c r="AW272" s="14" t="s">
        <v>39</v>
      </c>
      <c r="AX272" s="14" t="s">
        <v>83</v>
      </c>
      <c r="AY272" s="195" t="s">
        <v>129</v>
      </c>
    </row>
    <row r="273" s="12" customFormat="1" ht="22.8" customHeight="1">
      <c r="A273" s="12"/>
      <c r="B273" s="159"/>
      <c r="C273" s="12"/>
      <c r="D273" s="160" t="s">
        <v>76</v>
      </c>
      <c r="E273" s="170" t="s">
        <v>252</v>
      </c>
      <c r="F273" s="170" t="s">
        <v>253</v>
      </c>
      <c r="G273" s="12"/>
      <c r="H273" s="12"/>
      <c r="I273" s="162"/>
      <c r="J273" s="171">
        <f>BK273</f>
        <v>0</v>
      </c>
      <c r="K273" s="12"/>
      <c r="L273" s="159"/>
      <c r="M273" s="164"/>
      <c r="N273" s="165"/>
      <c r="O273" s="165"/>
      <c r="P273" s="166">
        <f>SUM(P274:P276)</f>
        <v>0</v>
      </c>
      <c r="Q273" s="165"/>
      <c r="R273" s="166">
        <f>SUM(R274:R276)</f>
        <v>0</v>
      </c>
      <c r="S273" s="165"/>
      <c r="T273" s="167">
        <f>SUM(T274:T276)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60" t="s">
        <v>128</v>
      </c>
      <c r="AT273" s="168" t="s">
        <v>76</v>
      </c>
      <c r="AU273" s="168" t="s">
        <v>83</v>
      </c>
      <c r="AY273" s="160" t="s">
        <v>129</v>
      </c>
      <c r="BK273" s="169">
        <f>SUM(BK274:BK276)</f>
        <v>0</v>
      </c>
    </row>
    <row r="274" s="2" customFormat="1" ht="21.75" customHeight="1">
      <c r="A274" s="38"/>
      <c r="B274" s="172"/>
      <c r="C274" s="173" t="s">
        <v>446</v>
      </c>
      <c r="D274" s="173" t="s">
        <v>132</v>
      </c>
      <c r="E274" s="174" t="s">
        <v>255</v>
      </c>
      <c r="F274" s="175" t="s">
        <v>256</v>
      </c>
      <c r="G274" s="176" t="s">
        <v>135</v>
      </c>
      <c r="H274" s="177">
        <v>1</v>
      </c>
      <c r="I274" s="178"/>
      <c r="J274" s="179">
        <f>ROUND(I274*H274,2)</f>
        <v>0</v>
      </c>
      <c r="K274" s="175" t="s">
        <v>136</v>
      </c>
      <c r="L274" s="39"/>
      <c r="M274" s="180" t="s">
        <v>3</v>
      </c>
      <c r="N274" s="181" t="s">
        <v>48</v>
      </c>
      <c r="O274" s="72"/>
      <c r="P274" s="182">
        <f>O274*H274</f>
        <v>0</v>
      </c>
      <c r="Q274" s="182">
        <v>0</v>
      </c>
      <c r="R274" s="182">
        <f>Q274*H274</f>
        <v>0</v>
      </c>
      <c r="S274" s="182">
        <v>0</v>
      </c>
      <c r="T274" s="183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84" t="s">
        <v>137</v>
      </c>
      <c r="AT274" s="184" t="s">
        <v>132</v>
      </c>
      <c r="AU274" s="184" t="s">
        <v>85</v>
      </c>
      <c r="AY274" s="18" t="s">
        <v>129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8" t="s">
        <v>83</v>
      </c>
      <c r="BK274" s="185">
        <f>ROUND(I274*H274,2)</f>
        <v>0</v>
      </c>
      <c r="BL274" s="18" t="s">
        <v>137</v>
      </c>
      <c r="BM274" s="184" t="s">
        <v>257</v>
      </c>
    </row>
    <row r="275" s="13" customFormat="1">
      <c r="A275" s="13"/>
      <c r="B275" s="186"/>
      <c r="C275" s="13"/>
      <c r="D275" s="187" t="s">
        <v>139</v>
      </c>
      <c r="E275" s="188" t="s">
        <v>3</v>
      </c>
      <c r="F275" s="189" t="s">
        <v>140</v>
      </c>
      <c r="G275" s="13"/>
      <c r="H275" s="188" t="s">
        <v>3</v>
      </c>
      <c r="I275" s="190"/>
      <c r="J275" s="13"/>
      <c r="K275" s="13"/>
      <c r="L275" s="186"/>
      <c r="M275" s="191"/>
      <c r="N275" s="192"/>
      <c r="O275" s="192"/>
      <c r="P275" s="192"/>
      <c r="Q275" s="192"/>
      <c r="R275" s="192"/>
      <c r="S275" s="192"/>
      <c r="T275" s="19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8" t="s">
        <v>139</v>
      </c>
      <c r="AU275" s="188" t="s">
        <v>85</v>
      </c>
      <c r="AV275" s="13" t="s">
        <v>83</v>
      </c>
      <c r="AW275" s="13" t="s">
        <v>39</v>
      </c>
      <c r="AX275" s="13" t="s">
        <v>77</v>
      </c>
      <c r="AY275" s="188" t="s">
        <v>129</v>
      </c>
    </row>
    <row r="276" s="14" customFormat="1">
      <c r="A276" s="14"/>
      <c r="B276" s="194"/>
      <c r="C276" s="14"/>
      <c r="D276" s="187" t="s">
        <v>139</v>
      </c>
      <c r="E276" s="195" t="s">
        <v>3</v>
      </c>
      <c r="F276" s="196" t="s">
        <v>259</v>
      </c>
      <c r="G276" s="14"/>
      <c r="H276" s="197">
        <v>1</v>
      </c>
      <c r="I276" s="198"/>
      <c r="J276" s="14"/>
      <c r="K276" s="14"/>
      <c r="L276" s="194"/>
      <c r="M276" s="210"/>
      <c r="N276" s="211"/>
      <c r="O276" s="211"/>
      <c r="P276" s="211"/>
      <c r="Q276" s="211"/>
      <c r="R276" s="211"/>
      <c r="S276" s="211"/>
      <c r="T276" s="21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5" t="s">
        <v>139</v>
      </c>
      <c r="AU276" s="195" t="s">
        <v>85</v>
      </c>
      <c r="AV276" s="14" t="s">
        <v>85</v>
      </c>
      <c r="AW276" s="14" t="s">
        <v>39</v>
      </c>
      <c r="AX276" s="14" t="s">
        <v>83</v>
      </c>
      <c r="AY276" s="195" t="s">
        <v>129</v>
      </c>
    </row>
    <row r="277" s="2" customFormat="1" ht="6.96" customHeight="1">
      <c r="A277" s="38"/>
      <c r="B277" s="55"/>
      <c r="C277" s="56"/>
      <c r="D277" s="56"/>
      <c r="E277" s="56"/>
      <c r="F277" s="56"/>
      <c r="G277" s="56"/>
      <c r="H277" s="56"/>
      <c r="I277" s="56"/>
      <c r="J277" s="56"/>
      <c r="K277" s="56"/>
      <c r="L277" s="39"/>
      <c r="M277" s="38"/>
      <c r="O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</row>
  </sheetData>
  <autoFilter ref="C95:K27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Jiroudek Lukáš</dc:creator>
  <cp:lastModifiedBy>Jiroudek Lukáš</cp:lastModifiedBy>
  <dcterms:created xsi:type="dcterms:W3CDTF">2024-05-10T05:20:38Z</dcterms:created>
  <dcterms:modified xsi:type="dcterms:W3CDTF">2024-05-10T05:20:41Z</dcterms:modified>
</cp:coreProperties>
</file>